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071A268E-5683-4806-AC49-747D14307BCE}" xr6:coauthVersionLast="36" xr6:coauthVersionMax="46" xr10:uidLastSave="{00000000-0000-0000-0000-000000000000}"/>
  <bookViews>
    <workbookView xWindow="0" yWindow="0" windowWidth="38400" windowHeight="17775" firstSheet="1" activeTab="1" xr2:uid="{02A17D9B-B407-4A7D-B00A-6AD9D56F3D14}"/>
  </bookViews>
  <sheets>
    <sheet name="Spillekvelder" sheetId="3" r:id="rId1"/>
    <sheet name="Andre inntekter" sheetId="1" r:id="rId2"/>
    <sheet name="Andre kostnader" sheetId="2" r:id="rId3"/>
    <sheet name="Regnskap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4" l="1"/>
  <c r="J37" i="4"/>
  <c r="C1" i="1"/>
  <c r="M7" i="3" l="1"/>
  <c r="M48" i="3" l="1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2" i="3"/>
  <c r="M11" i="3"/>
  <c r="M10" i="3"/>
  <c r="M9" i="3"/>
  <c r="M8" i="3"/>
  <c r="M6" i="3"/>
  <c r="M5" i="3"/>
  <c r="M3" i="3"/>
  <c r="J41" i="4" l="1"/>
  <c r="J32" i="4"/>
  <c r="J25" i="4"/>
  <c r="J24" i="4"/>
  <c r="J23" i="4"/>
  <c r="J22" i="4"/>
  <c r="J21" i="4"/>
  <c r="J20" i="4"/>
  <c r="J19" i="4"/>
  <c r="J18" i="4"/>
  <c r="J12" i="4"/>
  <c r="J11" i="4"/>
  <c r="J10" i="4"/>
  <c r="J9" i="4"/>
  <c r="J8" i="4"/>
  <c r="J7" i="4"/>
  <c r="J16" i="4" l="1"/>
  <c r="J27" i="4"/>
  <c r="J29" i="3"/>
  <c r="J3" i="3"/>
  <c r="B4" i="3"/>
  <c r="J4" i="3" s="1"/>
  <c r="M32" i="4"/>
  <c r="M8" i="4"/>
  <c r="B5" i="3" l="1"/>
  <c r="J29" i="4"/>
  <c r="T1" i="1"/>
  <c r="P1" i="1"/>
  <c r="M11" i="4" s="1"/>
  <c r="L1" i="1"/>
  <c r="M10" i="4" s="1"/>
  <c r="H1" i="1"/>
  <c r="M9" i="4" s="1"/>
  <c r="Q1" i="3"/>
  <c r="M1" i="3"/>
  <c r="H1" i="3"/>
  <c r="G1" i="3"/>
  <c r="F1" i="3"/>
  <c r="E1" i="3"/>
  <c r="J5" i="3" l="1"/>
  <c r="B6" i="3"/>
  <c r="M18" i="4"/>
  <c r="M7" i="4"/>
  <c r="M16" i="4" s="1"/>
  <c r="J50" i="3"/>
  <c r="J49" i="3"/>
  <c r="J6" i="3" l="1"/>
  <c r="B7" i="3"/>
  <c r="AA1" i="2"/>
  <c r="W1" i="2"/>
  <c r="O1" i="2"/>
  <c r="G1" i="2"/>
  <c r="C1" i="2"/>
  <c r="S1" i="2"/>
  <c r="J7" i="3" l="1"/>
  <c r="B8" i="3"/>
  <c r="M24" i="4"/>
  <c r="M25" i="4"/>
  <c r="M23" i="4"/>
  <c r="M22" i="4"/>
  <c r="M19" i="4"/>
  <c r="M20" i="4"/>
  <c r="K1" i="2"/>
  <c r="B9" i="3" l="1"/>
  <c r="J8" i="3"/>
  <c r="M21" i="4"/>
  <c r="M27" i="4" s="1"/>
  <c r="M29" i="4" s="1"/>
  <c r="P30" i="4" s="1"/>
  <c r="C1" i="3"/>
  <c r="M40" i="4" l="1"/>
  <c r="M41" i="4" s="1"/>
  <c r="B10" i="3"/>
  <c r="J9" i="3"/>
  <c r="F51" i="3"/>
  <c r="B11" i="3" l="1"/>
  <c r="J10" i="3"/>
  <c r="B12" i="3" l="1"/>
  <c r="J11" i="3"/>
  <c r="B13" i="3" l="1"/>
  <c r="J12" i="3"/>
  <c r="B14" i="3" l="1"/>
  <c r="J13" i="3"/>
  <c r="B15" i="3" l="1"/>
  <c r="B16" i="3" s="1"/>
  <c r="J14" i="3"/>
  <c r="B17" i="3" l="1"/>
  <c r="J16" i="3"/>
  <c r="B18" i="3" l="1"/>
  <c r="J17" i="3"/>
  <c r="J18" i="3" l="1"/>
  <c r="B19" i="3"/>
  <c r="J19" i="3" s="1"/>
  <c r="B20" i="3" l="1"/>
  <c r="B21" i="3" l="1"/>
  <c r="J20" i="3"/>
  <c r="B22" i="3" l="1"/>
  <c r="J21" i="3"/>
  <c r="B23" i="3" l="1"/>
  <c r="J22" i="3"/>
  <c r="B24" i="3" l="1"/>
  <c r="J23" i="3"/>
  <c r="B25" i="3" l="1"/>
  <c r="J24" i="3"/>
  <c r="B26" i="3" l="1"/>
  <c r="J25" i="3"/>
  <c r="B27" i="3" l="1"/>
  <c r="J26" i="3"/>
  <c r="B28" i="3" l="1"/>
  <c r="J27" i="3"/>
  <c r="B30" i="3" l="1"/>
  <c r="J28" i="3"/>
  <c r="B31" i="3" l="1"/>
  <c r="J30" i="3"/>
  <c r="B32" i="3" l="1"/>
  <c r="J31" i="3"/>
  <c r="B33" i="3" l="1"/>
  <c r="J32" i="3"/>
  <c r="B34" i="3" l="1"/>
  <c r="J33" i="3"/>
  <c r="B35" i="3" l="1"/>
  <c r="J34" i="3"/>
  <c r="B36" i="3" l="1"/>
  <c r="J35" i="3"/>
  <c r="B37" i="3" l="1"/>
  <c r="J36" i="3"/>
  <c r="B38" i="3" l="1"/>
  <c r="J37" i="3"/>
  <c r="B39" i="3" l="1"/>
  <c r="J38" i="3"/>
  <c r="B40" i="3" l="1"/>
  <c r="J39" i="3"/>
  <c r="B41" i="3" l="1"/>
  <c r="J40" i="3"/>
  <c r="B42" i="3" l="1"/>
  <c r="J41" i="3"/>
  <c r="B43" i="3" l="1"/>
  <c r="J42" i="3"/>
  <c r="B44" i="3" l="1"/>
  <c r="J43" i="3"/>
  <c r="B45" i="3" l="1"/>
  <c r="J44" i="3"/>
  <c r="B46" i="3" l="1"/>
  <c r="J45" i="3"/>
  <c r="B47" i="3" l="1"/>
  <c r="J46" i="3"/>
  <c r="B48" i="3" l="1"/>
  <c r="J48" i="3" s="1"/>
  <c r="J47" i="3"/>
</calcChain>
</file>

<file path=xl/sharedStrings.xml><?xml version="1.0" encoding="utf-8"?>
<sst xmlns="http://schemas.openxmlformats.org/spreadsheetml/2006/main" count="196" uniqueCount="138">
  <si>
    <t>Grasrot</t>
  </si>
  <si>
    <t>Brussalg</t>
  </si>
  <si>
    <t>Diverse inntekter</t>
  </si>
  <si>
    <t>Husleie</t>
  </si>
  <si>
    <t>Dato</t>
  </si>
  <si>
    <t>Sum</t>
  </si>
  <si>
    <t>Merknad/ tekst</t>
  </si>
  <si>
    <t>Konto 64</t>
  </si>
  <si>
    <t xml:space="preserve"> Medlemskontingent</t>
  </si>
  <si>
    <t>Konto 33</t>
  </si>
  <si>
    <t>Konto 63</t>
  </si>
  <si>
    <t>Konto 65</t>
  </si>
  <si>
    <t>Øystein Gulliksen</t>
  </si>
  <si>
    <t xml:space="preserve">Halvard Holdaas </t>
  </si>
  <si>
    <t>Ellen Annbjørg Vigmostad</t>
  </si>
  <si>
    <t>Markku Lähteenoja</t>
  </si>
  <si>
    <t>Carsten Gunnarstorp</t>
  </si>
  <si>
    <t>Viggo Nordvik</t>
  </si>
  <si>
    <t>Eirin Halvorsen</t>
  </si>
  <si>
    <t>John Berger</t>
  </si>
  <si>
    <t>Øystein Hole</t>
  </si>
  <si>
    <t>Magnus Klerck Skaar</t>
  </si>
  <si>
    <t>Ida F. Ringnes</t>
  </si>
  <si>
    <t>Gunnar Huun</t>
  </si>
  <si>
    <t>Tor Inge Iversen</t>
  </si>
  <si>
    <t>Frederc Wilt</t>
  </si>
  <si>
    <t>Ole Roar Opsahl</t>
  </si>
  <si>
    <t>Jan Fjellvang</t>
  </si>
  <si>
    <t>Håvard Heimset Larsen</t>
  </si>
  <si>
    <t>Tim Nørgaard</t>
  </si>
  <si>
    <t>Anne-Lill Hellemann</t>
  </si>
  <si>
    <t>Frode Mo</t>
  </si>
  <si>
    <t>Renter</t>
  </si>
  <si>
    <t>Ant</t>
  </si>
  <si>
    <t>K 31: Kontant</t>
  </si>
  <si>
    <t>K 31: Vipps</t>
  </si>
  <si>
    <t>K62: T. leder</t>
  </si>
  <si>
    <t>K62: Kort</t>
  </si>
  <si>
    <t>Konto 34</t>
  </si>
  <si>
    <t>Konto 32</t>
  </si>
  <si>
    <t>Konto 35</t>
  </si>
  <si>
    <t>Konto 36</t>
  </si>
  <si>
    <t>Gjelder</t>
  </si>
  <si>
    <t>år:</t>
  </si>
  <si>
    <t>Mikkel Østbye</t>
  </si>
  <si>
    <t>Vipps</t>
  </si>
  <si>
    <t>Konto 66</t>
  </si>
  <si>
    <t>Kontingent NBF</t>
  </si>
  <si>
    <t>Serviceavgift NBF</t>
  </si>
  <si>
    <t>Konto 67</t>
  </si>
  <si>
    <t>Konto 68</t>
  </si>
  <si>
    <t>Premier</t>
  </si>
  <si>
    <t>Konto 69</t>
  </si>
  <si>
    <t>Diverse kostnader</t>
  </si>
  <si>
    <t>Evt. avstemming årsresultat</t>
  </si>
  <si>
    <t>REGNSKAP</t>
  </si>
  <si>
    <t>Spilleavgift</t>
  </si>
  <si>
    <t>Medlemskontingent</t>
  </si>
  <si>
    <t>SUM INNTEKTER</t>
  </si>
  <si>
    <t>SUM UTGIFTER</t>
  </si>
  <si>
    <t>NETTORESULTAT</t>
  </si>
  <si>
    <t>Kasse</t>
  </si>
  <si>
    <t>Bank</t>
  </si>
  <si>
    <t>Fordringer</t>
  </si>
  <si>
    <t>SUM EIENDELER</t>
  </si>
  <si>
    <t>Gjeld</t>
  </si>
  <si>
    <t>Forskudd medl.kontingent</t>
  </si>
  <si>
    <t>Egenkapital</t>
  </si>
  <si>
    <t>SUM  GJELD/EGENKAPITAL</t>
  </si>
  <si>
    <t>Konto</t>
  </si>
  <si>
    <t>Turneringskostnader</t>
  </si>
  <si>
    <t>BALANSE</t>
  </si>
  <si>
    <t>Navn</t>
  </si>
  <si>
    <t>sum</t>
  </si>
  <si>
    <t>Referanse</t>
  </si>
  <si>
    <t>Dato 1 / ref</t>
  </si>
  <si>
    <t>Dato 1 ref merknad</t>
  </si>
  <si>
    <t>Dato 2 ref merknad</t>
  </si>
  <si>
    <t>Dato 2 /ref</t>
  </si>
  <si>
    <t>Total kto 31:</t>
  </si>
  <si>
    <t xml:space="preserve"> 31.12.19</t>
  </si>
  <si>
    <t>Avslutningsdato regnskap 2019:</t>
  </si>
  <si>
    <t xml:space="preserve"> 31.12.20</t>
  </si>
  <si>
    <t>Driftskonto</t>
  </si>
  <si>
    <t>Sparekonto</t>
  </si>
  <si>
    <t xml:space="preserve"> jan</t>
  </si>
  <si>
    <t xml:space="preserve"> feb</t>
  </si>
  <si>
    <t>mars</t>
  </si>
  <si>
    <t xml:space="preserve"> mai</t>
  </si>
  <si>
    <t xml:space="preserve"> juni</t>
  </si>
  <si>
    <t xml:space="preserve"> juli</t>
  </si>
  <si>
    <t xml:space="preserve"> sept</t>
  </si>
  <si>
    <t xml:space="preserve"> okt</t>
  </si>
  <si>
    <t>Utbetaling Vipps</t>
  </si>
  <si>
    <t>Lars Erik Bergerud</t>
  </si>
  <si>
    <t>Dag Viljen Poleszynski</t>
  </si>
  <si>
    <t>Jarl Johansen</t>
  </si>
  <si>
    <t>Steinar Svalstad</t>
  </si>
  <si>
    <t>Unni Mikkelsen</t>
  </si>
  <si>
    <t>Trond Torstensen</t>
  </si>
  <si>
    <t>Omkostninger</t>
  </si>
  <si>
    <t>Webhotell Digimaker</t>
  </si>
  <si>
    <t>Viggo overførte 80 kr for mye, underskudd fra i fjor. NB: Kortugifter inkluderer 230 fra desember 2019</t>
  </si>
  <si>
    <t xml:space="preserve">des 2019 OBS: Bet. Fra feil kto, rettet 22.1.1. Ved en feiltakelse overførte jeg samme beløp 20.02, men oppdaget det og rettet det rett etterpå. </t>
  </si>
  <si>
    <t>Christel Gundelach</t>
  </si>
  <si>
    <t xml:space="preserve"> apr NM lag runde 1 og 2</t>
  </si>
  <si>
    <t>Overført 120 og 1680</t>
  </si>
  <si>
    <t>Godtgjørelser</t>
  </si>
  <si>
    <t>Tor Inge Iversen - leder</t>
  </si>
  <si>
    <t>Ida F. Ringnes - kasserer</t>
  </si>
  <si>
    <t>TL Are, utlegg Tor Inge</t>
  </si>
  <si>
    <t>Overf. Kr 1651 5.10 og 117 8.10</t>
  </si>
  <si>
    <t xml:space="preserve"> aug NB overf fra feil konto, ordnet 16.10</t>
  </si>
  <si>
    <t>Ingen spilling - alle spilte i Sinsen</t>
  </si>
  <si>
    <t xml:space="preserve">Var skyldig TL Are 350. Bet. av Tor Inge i sept. OBS: Jill Huun vipset 2 x 240. Har derfor mottatt 240 mer enn vi skulle. </t>
  </si>
  <si>
    <t>Var skyldig TL Are 400. Bet. av Tor Inge i sept.</t>
  </si>
  <si>
    <t xml:space="preserve">Var skyldig TL Are 220.Bet. av Tor Inge i sept. Skylder kort 320 Vippset fra 16, Kjell J. betalte for forrige gang. </t>
  </si>
  <si>
    <t>Var syldig TL  Are 300. Bet. av Tor Inge i sept. 320 for kort + 30 kr skyldig fra sist. Tre som ikke betalte?</t>
  </si>
  <si>
    <t xml:space="preserve">Var skyldig TL Are 550 betales senere. Bet. av Tor Inge i sept. Skyldig 30 kr for kort,ble betalt 3.9. </t>
  </si>
  <si>
    <t>Are Utvik</t>
  </si>
  <si>
    <t>Bordavgift kretsen</t>
  </si>
  <si>
    <t>950 TL-konorar Are okt. 100 kr betalt i medl.kont.</t>
  </si>
  <si>
    <t>Skyldig TL Are 300 kr (=500-180 som er til gode fra Tor Inges betaling.) Bet. 14.12. Huun betalte ikke, se over</t>
  </si>
  <si>
    <t>Skyldig TL Are 320. Bet. 14.12</t>
  </si>
  <si>
    <t xml:space="preserve">For C. Gundelach og E. Pettersen OBS: E. Pettersen har ikke meldt seg inn. </t>
  </si>
  <si>
    <t>Kort betalt for 22.10</t>
  </si>
  <si>
    <r>
      <t>Skylder TL Ar</t>
    </r>
    <r>
      <rPr>
        <sz val="12"/>
        <rFont val="Arial"/>
        <family val="2"/>
      </rPr>
      <t>e 330. Bet 14.12. Skyldig</t>
    </r>
    <r>
      <rPr>
        <sz val="12"/>
        <color theme="1"/>
        <rFont val="Arial"/>
        <family val="2"/>
      </rPr>
      <t xml:space="preserve"> kort </t>
    </r>
    <r>
      <rPr>
        <sz val="12"/>
        <rFont val="Arial"/>
        <family val="2"/>
      </rPr>
      <t>240. Kort betalt 18.12</t>
    </r>
  </si>
  <si>
    <t>Christel Birgitte Gundelach</t>
  </si>
  <si>
    <t>Rolf Tolle</t>
  </si>
  <si>
    <t>Leif Erik Stabell sr</t>
  </si>
  <si>
    <t>Halvor Andreas Fjørtoft 540 + 10</t>
  </si>
  <si>
    <t>2810 + 118</t>
  </si>
  <si>
    <t>OBS: Mangler 2 Vipps - 240 kr. Ble ordnet i etterkant og satt inn på konto 27. januar. 1 ekstra Vipps innbetalt 13.1</t>
  </si>
  <si>
    <t>Kontr</t>
  </si>
  <si>
    <t>Kontores. 31.12 er skrevet rett inn her.</t>
  </si>
  <si>
    <t>320 kr. Skulle vært betalt 1. mai. Betalt fra feil konto 14.12.20. Oppdaget det ikke før i januar. Overført fra driftskonto til sparekonto 1. mars 2021</t>
  </si>
  <si>
    <t>Renter 562</t>
  </si>
  <si>
    <t>Renter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</si>
</sst>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9" x14ac:knownFonts="1">
    <font>
      <sz val="11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rgb="FF00B050"/>
      <name val="Arial"/>
      <family val="2"/>
    </font>
  </fonts>
  <fills count="8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FFCCFF"/>
        </stop>
      </gradientFill>
    </fill>
    <fill>
      <gradientFill degree="90">
        <stop position="0">
          <color theme="0"/>
        </stop>
        <stop position="1">
          <color rgb="FFCCFFCC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/>
    <xf numFmtId="14" fontId="6" fillId="0" borderId="0" xfId="0" applyNumberFormat="1" applyFont="1" applyAlignment="1">
      <alignment horizontal="left"/>
    </xf>
    <xf numFmtId="14" fontId="6" fillId="0" borderId="1" xfId="0" applyNumberFormat="1" applyFont="1" applyBorder="1" applyAlignment="1">
      <alignment horizontal="left"/>
    </xf>
    <xf numFmtId="164" fontId="6" fillId="0" borderId="0" xfId="0" applyNumberFormat="1" applyFont="1" applyBorder="1"/>
    <xf numFmtId="0" fontId="6" fillId="0" borderId="2" xfId="0" applyFont="1" applyBorder="1"/>
    <xf numFmtId="164" fontId="1" fillId="0" borderId="0" xfId="0" applyNumberFormat="1" applyFont="1" applyBorder="1"/>
    <xf numFmtId="16" fontId="1" fillId="0" borderId="2" xfId="0" applyNumberFormat="1" applyFont="1" applyBorder="1"/>
    <xf numFmtId="14" fontId="1" fillId="0" borderId="1" xfId="0" applyNumberFormat="1" applyFont="1" applyBorder="1" applyAlignment="1">
      <alignment horizontal="left"/>
    </xf>
    <xf numFmtId="164" fontId="1" fillId="0" borderId="0" xfId="0" applyNumberFormat="1" applyFont="1" applyBorder="1" applyAlignment="1"/>
    <xf numFmtId="164" fontId="2" fillId="0" borderId="0" xfId="0" applyNumberFormat="1" applyFont="1" applyBorder="1"/>
    <xf numFmtId="14" fontId="6" fillId="0" borderId="1" xfId="0" applyNumberFormat="1" applyFont="1" applyBorder="1"/>
    <xf numFmtId="0" fontId="2" fillId="3" borderId="8" xfId="0" applyFont="1" applyFill="1" applyBorder="1" applyAlignment="1"/>
    <xf numFmtId="0" fontId="2" fillId="3" borderId="10" xfId="0" applyFont="1" applyFill="1" applyBorder="1" applyAlignment="1"/>
    <xf numFmtId="0" fontId="2" fillId="2" borderId="8" xfId="0" applyFont="1" applyFill="1" applyBorder="1" applyAlignment="1"/>
    <xf numFmtId="164" fontId="5" fillId="2" borderId="9" xfId="0" applyNumberFormat="1" applyFont="1" applyFill="1" applyBorder="1" applyAlignment="1">
      <alignment horizontal="left"/>
    </xf>
    <xf numFmtId="0" fontId="2" fillId="2" borderId="10" xfId="0" applyFont="1" applyFill="1" applyBorder="1" applyAlignment="1"/>
    <xf numFmtId="0" fontId="6" fillId="0" borderId="0" xfId="0" applyFont="1" applyAlignment="1"/>
    <xf numFmtId="164" fontId="5" fillId="3" borderId="9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wrapText="1"/>
    </xf>
    <xf numFmtId="164" fontId="4" fillId="3" borderId="7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2" borderId="8" xfId="0" applyFont="1" applyFill="1" applyBorder="1" applyAlignment="1">
      <alignment wrapText="1"/>
    </xf>
    <xf numFmtId="164" fontId="4" fillId="2" borderId="7" xfId="0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wrapText="1"/>
    </xf>
    <xf numFmtId="0" fontId="2" fillId="4" borderId="8" xfId="0" applyFont="1" applyFill="1" applyBorder="1" applyAlignment="1">
      <alignment horizontal="left"/>
    </xf>
    <xf numFmtId="164" fontId="5" fillId="4" borderId="9" xfId="0" applyNumberFormat="1" applyFont="1" applyFill="1" applyBorder="1" applyAlignment="1">
      <alignment horizontal="center"/>
    </xf>
    <xf numFmtId="0" fontId="2" fillId="4" borderId="10" xfId="0" applyFont="1" applyFill="1" applyBorder="1" applyAlignment="1"/>
    <xf numFmtId="164" fontId="1" fillId="0" borderId="2" xfId="0" applyNumberFormat="1" applyFont="1" applyBorder="1"/>
    <xf numFmtId="164" fontId="1" fillId="0" borderId="2" xfId="0" applyNumberFormat="1" applyFont="1" applyBorder="1" applyAlignment="1"/>
    <xf numFmtId="164" fontId="6" fillId="0" borderId="2" xfId="0" applyNumberFormat="1" applyFont="1" applyBorder="1"/>
    <xf numFmtId="164" fontId="1" fillId="0" borderId="6" xfId="0" applyNumberFormat="1" applyFont="1" applyBorder="1"/>
    <xf numFmtId="164" fontId="1" fillId="0" borderId="6" xfId="0" applyNumberFormat="1" applyFont="1" applyBorder="1" applyAlignment="1"/>
    <xf numFmtId="164" fontId="6" fillId="0" borderId="6" xfId="0" applyNumberFormat="1" applyFont="1" applyBorder="1"/>
    <xf numFmtId="164" fontId="4" fillId="3" borderId="10" xfId="0" applyNumberFormat="1" applyFont="1" applyFill="1" applyBorder="1" applyAlignment="1">
      <alignment horizontal="left" wrapText="1"/>
    </xf>
    <xf numFmtId="14" fontId="6" fillId="0" borderId="3" xfId="0" applyNumberFormat="1" applyFont="1" applyBorder="1"/>
    <xf numFmtId="164" fontId="6" fillId="0" borderId="4" xfId="0" applyNumberFormat="1" applyFont="1" applyBorder="1"/>
    <xf numFmtId="0" fontId="6" fillId="0" borderId="5" xfId="0" applyFont="1" applyBorder="1"/>
    <xf numFmtId="164" fontId="5" fillId="3" borderId="7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4" fontId="6" fillId="0" borderId="3" xfId="0" applyNumberFormat="1" applyFont="1" applyBorder="1" applyAlignment="1">
      <alignment horizontal="left"/>
    </xf>
    <xf numFmtId="164" fontId="6" fillId="0" borderId="11" xfId="0" applyNumberFormat="1" applyFont="1" applyBorder="1"/>
    <xf numFmtId="164" fontId="6" fillId="0" borderId="5" xfId="0" applyNumberFormat="1" applyFont="1" applyBorder="1"/>
    <xf numFmtId="0" fontId="2" fillId="4" borderId="7" xfId="0" applyFont="1" applyFill="1" applyBorder="1" applyAlignment="1">
      <alignment horizontal="right"/>
    </xf>
    <xf numFmtId="14" fontId="1" fillId="0" borderId="3" xfId="0" applyNumberFormat="1" applyFont="1" applyBorder="1" applyAlignment="1">
      <alignment horizontal="left"/>
    </xf>
    <xf numFmtId="164" fontId="1" fillId="0" borderId="4" xfId="0" applyNumberFormat="1" applyFont="1" applyBorder="1"/>
    <xf numFmtId="16" fontId="1" fillId="0" borderId="5" xfId="0" applyNumberFormat="1" applyFont="1" applyBorder="1"/>
    <xf numFmtId="0" fontId="6" fillId="0" borderId="0" xfId="0" applyFont="1" applyBorder="1"/>
    <xf numFmtId="1" fontId="6" fillId="0" borderId="0" xfId="0" applyNumberFormat="1" applyFont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4" xfId="0" applyFont="1" applyBorder="1" applyAlignment="1"/>
    <xf numFmtId="0" fontId="2" fillId="4" borderId="7" xfId="0" applyFont="1" applyFill="1" applyBorder="1" applyAlignment="1">
      <alignment horizontal="left"/>
    </xf>
    <xf numFmtId="14" fontId="6" fillId="5" borderId="6" xfId="0" applyNumberFormat="1" applyFont="1" applyFill="1" applyBorder="1" applyAlignment="1">
      <alignment horizontal="left"/>
    </xf>
    <xf numFmtId="14" fontId="1" fillId="5" borderId="6" xfId="0" applyNumberFormat="1" applyFont="1" applyFill="1" applyBorder="1" applyAlignment="1">
      <alignment horizontal="left"/>
    </xf>
    <xf numFmtId="14" fontId="6" fillId="5" borderId="11" xfId="0" applyNumberFormat="1" applyFont="1" applyFill="1" applyBorder="1" applyAlignment="1">
      <alignment horizontal="left"/>
    </xf>
    <xf numFmtId="0" fontId="6" fillId="0" borderId="6" xfId="0" applyFont="1" applyBorder="1"/>
    <xf numFmtId="0" fontId="6" fillId="0" borderId="11" xfId="0" applyFont="1" applyBorder="1"/>
    <xf numFmtId="164" fontId="6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3" fontId="6" fillId="0" borderId="0" xfId="0" applyNumberFormat="1" applyFont="1"/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5" fillId="0" borderId="8" xfId="0" applyFont="1" applyBorder="1"/>
    <xf numFmtId="14" fontId="2" fillId="0" borderId="3" xfId="0" applyNumberFormat="1" applyFont="1" applyBorder="1" applyAlignment="1">
      <alignment horizontal="left"/>
    </xf>
    <xf numFmtId="16" fontId="2" fillId="0" borderId="5" xfId="0" applyNumberFormat="1" applyFont="1" applyBorder="1"/>
    <xf numFmtId="14" fontId="5" fillId="0" borderId="3" xfId="0" applyNumberFormat="1" applyFont="1" applyBorder="1"/>
    <xf numFmtId="0" fontId="5" fillId="0" borderId="5" xfId="0" applyFont="1" applyBorder="1"/>
    <xf numFmtId="0" fontId="3" fillId="4" borderId="7" xfId="0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3" fillId="4" borderId="8" xfId="0" applyFont="1" applyFill="1" applyBorder="1" applyAlignment="1">
      <alignment horizontal="left"/>
    </xf>
    <xf numFmtId="0" fontId="7" fillId="0" borderId="0" xfId="0" applyFont="1"/>
    <xf numFmtId="0" fontId="3" fillId="4" borderId="11" xfId="0" applyFont="1" applyFill="1" applyBorder="1" applyAlignment="1">
      <alignment horizontal="left"/>
    </xf>
    <xf numFmtId="164" fontId="3" fillId="4" borderId="7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left"/>
    </xf>
    <xf numFmtId="3" fontId="0" fillId="0" borderId="0" xfId="0" applyNumberFormat="1"/>
    <xf numFmtId="164" fontId="2" fillId="6" borderId="4" xfId="0" applyNumberFormat="1" applyFont="1" applyFill="1" applyBorder="1"/>
    <xf numFmtId="164" fontId="5" fillId="6" borderId="4" xfId="0" applyNumberFormat="1" applyFont="1" applyFill="1" applyBorder="1"/>
    <xf numFmtId="164" fontId="5" fillId="5" borderId="7" xfId="0" applyNumberFormat="1" applyFont="1" applyFill="1" applyBorder="1"/>
    <xf numFmtId="164" fontId="5" fillId="0" borderId="7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3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/>
    <xf numFmtId="0" fontId="1" fillId="0" borderId="2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6" fillId="0" borderId="0" xfId="0" applyNumberFormat="1" applyFont="1"/>
    <xf numFmtId="16" fontId="1" fillId="0" borderId="2" xfId="0" applyNumberFormat="1" applyFont="1" applyFill="1" applyBorder="1"/>
    <xf numFmtId="14" fontId="6" fillId="0" borderId="1" xfId="0" applyNumberFormat="1" applyFont="1" applyFill="1" applyBorder="1" applyAlignment="1">
      <alignment horizontal="left"/>
    </xf>
    <xf numFmtId="164" fontId="1" fillId="0" borderId="0" xfId="0" applyNumberFormat="1" applyFont="1" applyFill="1" applyBorder="1"/>
    <xf numFmtId="164" fontId="2" fillId="5" borderId="0" xfId="0" applyNumberFormat="1" applyFont="1" applyFill="1" applyAlignment="1">
      <alignment horizontal="right" vertical="center" wrapText="1"/>
    </xf>
    <xf numFmtId="164" fontId="2" fillId="5" borderId="0" xfId="0" applyNumberFormat="1" applyFont="1" applyFill="1" applyAlignment="1">
      <alignment vertical="center" wrapText="1"/>
    </xf>
    <xf numFmtId="164" fontId="1" fillId="5" borderId="0" xfId="0" applyNumberFormat="1" applyFont="1" applyFill="1" applyAlignment="1">
      <alignment horizontal="right" vertical="center" wrapText="1"/>
    </xf>
    <xf numFmtId="164" fontId="6" fillId="5" borderId="0" xfId="0" applyNumberFormat="1" applyFont="1" applyFill="1"/>
    <xf numFmtId="164" fontId="2" fillId="5" borderId="12" xfId="0" applyNumberFormat="1" applyFont="1" applyFill="1" applyBorder="1" applyAlignment="1">
      <alignment horizontal="right" vertical="center" wrapText="1"/>
    </xf>
    <xf numFmtId="164" fontId="1" fillId="5" borderId="0" xfId="0" applyNumberFormat="1" applyFont="1" applyFill="1" applyAlignment="1">
      <alignment vertical="center" wrapText="1"/>
    </xf>
    <xf numFmtId="164" fontId="2" fillId="5" borderId="0" xfId="0" applyNumberFormat="1" applyFont="1" applyFill="1" applyBorder="1" applyAlignment="1">
      <alignment vertical="center" wrapText="1"/>
    </xf>
    <xf numFmtId="164" fontId="5" fillId="5" borderId="10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1" fontId="1" fillId="0" borderId="6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vertical="top"/>
    </xf>
    <xf numFmtId="14" fontId="1" fillId="0" borderId="1" xfId="0" applyNumberFormat="1" applyFont="1" applyBorder="1" applyAlignment="1">
      <alignment horizontal="left" vertical="top"/>
    </xf>
    <xf numFmtId="0" fontId="1" fillId="0" borderId="0" xfId="0" applyFont="1" applyBorder="1"/>
    <xf numFmtId="16" fontId="1" fillId="0" borderId="2" xfId="0" applyNumberFormat="1" applyFont="1" applyBorder="1" applyAlignment="1">
      <alignment wrapText="1"/>
    </xf>
    <xf numFmtId="0" fontId="1" fillId="0" borderId="2" xfId="0" applyNumberFormat="1" applyFont="1" applyBorder="1" applyAlignment="1">
      <alignment horizontal="left" wrapText="1"/>
    </xf>
    <xf numFmtId="0" fontId="1" fillId="0" borderId="2" xfId="0" applyFont="1" applyFill="1" applyBorder="1"/>
    <xf numFmtId="0" fontId="1" fillId="0" borderId="2" xfId="0" applyFont="1" applyBorder="1"/>
    <xf numFmtId="14" fontId="6" fillId="0" borderId="13" xfId="0" applyNumberFormat="1" applyFont="1" applyBorder="1" applyAlignment="1">
      <alignment horizontal="left"/>
    </xf>
    <xf numFmtId="164" fontId="1" fillId="0" borderId="14" xfId="0" applyNumberFormat="1" applyFont="1" applyBorder="1"/>
    <xf numFmtId="16" fontId="1" fillId="0" borderId="15" xfId="0" applyNumberFormat="1" applyFont="1" applyBorder="1"/>
    <xf numFmtId="1" fontId="1" fillId="0" borderId="16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1" fillId="7" borderId="2" xfId="0" applyFont="1" applyFill="1" applyBorder="1" applyAlignment="1">
      <alignment vertical="top"/>
    </xf>
    <xf numFmtId="0" fontId="6" fillId="0" borderId="10" xfId="0" applyFont="1" applyBorder="1"/>
    <xf numFmtId="164" fontId="2" fillId="6" borderId="7" xfId="0" applyNumberFormat="1" applyFont="1" applyFill="1" applyBorder="1" applyAlignment="1">
      <alignment horizontal="right" vertical="center" wrapText="1"/>
    </xf>
    <xf numFmtId="0" fontId="5" fillId="0" borderId="9" xfId="0" applyFont="1" applyBorder="1"/>
    <xf numFmtId="0" fontId="5" fillId="0" borderId="16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da/Documents/Bridgekam/Bridgekam%202019/Regnskap%20Bridgekam%20endelig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llekvelder"/>
      <sheetName val="Andre inntekter"/>
      <sheetName val="Andre kostnader"/>
      <sheetName val="Regnskap"/>
    </sheetNames>
    <sheetDataSet>
      <sheetData sheetId="0">
        <row r="1">
          <cell r="E1">
            <v>44420</v>
          </cell>
          <cell r="F1">
            <v>45270</v>
          </cell>
          <cell r="G1">
            <v>18160</v>
          </cell>
          <cell r="H1">
            <v>7410</v>
          </cell>
        </row>
      </sheetData>
      <sheetData sheetId="1">
        <row r="1">
          <cell r="C1">
            <v>20000</v>
          </cell>
          <cell r="H1">
            <v>22326</v>
          </cell>
          <cell r="L1">
            <v>2393</v>
          </cell>
          <cell r="P1">
            <v>1040</v>
          </cell>
          <cell r="T1">
            <v>1087</v>
          </cell>
        </row>
      </sheetData>
      <sheetData sheetId="2">
        <row r="1">
          <cell r="C1">
            <v>11000</v>
          </cell>
          <cell r="G1">
            <v>29120</v>
          </cell>
          <cell r="K1">
            <v>101</v>
          </cell>
          <cell r="O1">
            <v>20880</v>
          </cell>
          <cell r="S1">
            <v>20580</v>
          </cell>
          <cell r="W1">
            <v>12540</v>
          </cell>
          <cell r="AA1">
            <v>2087.5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047AA-F350-42E9-860E-40FB72DA2A8B}">
  <dimension ref="B1:R54"/>
  <sheetViews>
    <sheetView topLeftCell="B1" zoomScale="80" zoomScaleNormal="80" workbookViewId="0">
      <pane ySplit="2" topLeftCell="A3" activePane="bottomLeft" state="frozen"/>
      <selection pane="bottomLeft" activeCell="F51" sqref="F51"/>
    </sheetView>
  </sheetViews>
  <sheetFormatPr baseColWidth="10" defaultColWidth="11.42578125" defaultRowHeight="15" x14ac:dyDescent="0.2"/>
  <cols>
    <col min="1" max="1" width="11.42578125" style="1"/>
    <col min="2" max="2" width="14" style="60" customWidth="1"/>
    <col min="3" max="3" width="8.85546875" style="59" customWidth="1"/>
    <col min="4" max="4" width="105.28515625" style="1" customWidth="1"/>
    <col min="5" max="8" width="16.5703125" style="2" customWidth="1"/>
    <col min="9" max="9" width="3" style="1" customWidth="1"/>
    <col min="10" max="10" width="14" style="60" customWidth="1"/>
    <col min="11" max="11" width="3" style="1" customWidth="1"/>
    <col min="12" max="12" width="14" style="60" customWidth="1"/>
    <col min="13" max="13" width="11.5703125" style="1" customWidth="1"/>
    <col min="14" max="14" width="38.42578125" style="1" customWidth="1"/>
    <col min="15" max="15" width="3" style="1" customWidth="1"/>
    <col min="16" max="16" width="14" style="60" customWidth="1"/>
    <col min="17" max="17" width="11.5703125" style="1" customWidth="1"/>
    <col min="18" max="18" width="38.42578125" style="1" customWidth="1"/>
    <col min="19" max="16384" width="11.42578125" style="1"/>
  </cols>
  <sheetData>
    <row r="1" spans="2:18" s="89" customFormat="1" ht="26.25" customHeight="1" x14ac:dyDescent="0.25">
      <c r="B1" s="88">
        <v>2020</v>
      </c>
      <c r="C1" s="86">
        <f>SUM(C3:C100)</f>
        <v>398</v>
      </c>
      <c r="E1" s="22">
        <f>SUM(E3:E50)</f>
        <v>16670</v>
      </c>
      <c r="F1" s="22">
        <f t="shared" ref="F1:G1" si="0">SUM(F3:F50)</f>
        <v>30363</v>
      </c>
      <c r="G1" s="27">
        <f t="shared" si="0"/>
        <v>6630</v>
      </c>
      <c r="H1" s="27">
        <f>SUM(H3:H50)</f>
        <v>4210</v>
      </c>
      <c r="I1" s="87"/>
      <c r="J1" s="90" t="s">
        <v>74</v>
      </c>
      <c r="K1" s="87"/>
      <c r="L1" s="88" t="s">
        <v>62</v>
      </c>
      <c r="M1" s="91">
        <f>SUM(M3:M50)</f>
        <v>36190</v>
      </c>
      <c r="N1" s="92" t="s">
        <v>62</v>
      </c>
      <c r="O1" s="87"/>
      <c r="P1" s="88" t="s">
        <v>62</v>
      </c>
      <c r="Q1" s="91">
        <f>SUM(Q3:Q50)</f>
        <v>0</v>
      </c>
      <c r="R1" s="92" t="s">
        <v>62</v>
      </c>
    </row>
    <row r="2" spans="2:18" ht="21" customHeight="1" x14ac:dyDescent="0.25">
      <c r="B2" s="29" t="s">
        <v>4</v>
      </c>
      <c r="C2" s="30" t="s">
        <v>33</v>
      </c>
      <c r="D2" s="31" t="s">
        <v>6</v>
      </c>
      <c r="E2" s="42" t="s">
        <v>34</v>
      </c>
      <c r="F2" s="42" t="s">
        <v>35</v>
      </c>
      <c r="G2" s="43" t="s">
        <v>36</v>
      </c>
      <c r="H2" s="43" t="s">
        <v>37</v>
      </c>
      <c r="I2" s="61"/>
      <c r="J2" s="62" t="s">
        <v>4</v>
      </c>
      <c r="K2" s="61"/>
      <c r="L2" s="29" t="s">
        <v>75</v>
      </c>
      <c r="M2" s="47" t="s">
        <v>73</v>
      </c>
      <c r="N2" s="62" t="s">
        <v>76</v>
      </c>
      <c r="O2" s="61"/>
      <c r="P2" s="29" t="s">
        <v>78</v>
      </c>
      <c r="Q2" s="47" t="s">
        <v>73</v>
      </c>
      <c r="R2" s="62" t="s">
        <v>77</v>
      </c>
    </row>
    <row r="3" spans="2:18" x14ac:dyDescent="0.2">
      <c r="B3" s="5">
        <v>43832</v>
      </c>
      <c r="C3" s="54">
        <v>19</v>
      </c>
      <c r="D3" s="116" t="s">
        <v>102</v>
      </c>
      <c r="E3" s="35">
        <v>1070</v>
      </c>
      <c r="F3" s="35">
        <v>1290</v>
      </c>
      <c r="G3" s="35">
        <v>500</v>
      </c>
      <c r="H3" s="32">
        <v>460</v>
      </c>
      <c r="I3" s="51"/>
      <c r="J3" s="63">
        <f t="shared" ref="J3:J50" si="1">IF(LEN(B3)&lt;2,"-",B3)</f>
        <v>43832</v>
      </c>
      <c r="K3" s="51"/>
      <c r="L3" s="5">
        <v>43836</v>
      </c>
      <c r="M3" s="35">
        <f t="shared" ref="M3:M48" si="2">E3+F3-G3-H3</f>
        <v>1400</v>
      </c>
      <c r="N3" s="66"/>
      <c r="O3" s="51"/>
      <c r="P3" s="5"/>
      <c r="Q3" s="35"/>
      <c r="R3" s="66"/>
    </row>
    <row r="4" spans="2:18" x14ac:dyDescent="0.2">
      <c r="B4" s="5">
        <f>B3+7</f>
        <v>43839</v>
      </c>
      <c r="C4" s="54">
        <v>36</v>
      </c>
      <c r="D4" s="51" t="s">
        <v>132</v>
      </c>
      <c r="E4" s="35">
        <v>1920</v>
      </c>
      <c r="F4" s="35">
        <v>2280</v>
      </c>
      <c r="G4" s="35">
        <v>1000</v>
      </c>
      <c r="H4" s="32">
        <v>270</v>
      </c>
      <c r="J4" s="63">
        <f t="shared" si="1"/>
        <v>43839</v>
      </c>
      <c r="L4" s="5">
        <v>43843</v>
      </c>
      <c r="M4" s="35">
        <v>2927</v>
      </c>
      <c r="N4" s="66" t="s">
        <v>131</v>
      </c>
      <c r="P4" s="5"/>
      <c r="Q4" s="35"/>
      <c r="R4" s="66"/>
    </row>
    <row r="5" spans="2:18" x14ac:dyDescent="0.2">
      <c r="B5" s="5">
        <f t="shared" ref="B5:B48" si="3">B4+7</f>
        <v>43846</v>
      </c>
      <c r="C5" s="54">
        <v>24</v>
      </c>
      <c r="D5" s="51"/>
      <c r="E5" s="35">
        <v>1680</v>
      </c>
      <c r="F5" s="35">
        <v>1200</v>
      </c>
      <c r="G5" s="35">
        <v>550</v>
      </c>
      <c r="H5" s="32">
        <v>230</v>
      </c>
      <c r="J5" s="63">
        <f t="shared" si="1"/>
        <v>43846</v>
      </c>
      <c r="L5" s="5">
        <v>43850</v>
      </c>
      <c r="M5" s="37">
        <f t="shared" si="2"/>
        <v>2100</v>
      </c>
      <c r="N5" s="66"/>
      <c r="P5" s="5"/>
      <c r="Q5" s="35"/>
      <c r="R5" s="66"/>
    </row>
    <row r="6" spans="2:18" x14ac:dyDescent="0.2">
      <c r="B6" s="5">
        <f t="shared" si="3"/>
        <v>43853</v>
      </c>
      <c r="C6" s="54">
        <v>24</v>
      </c>
      <c r="D6" s="51"/>
      <c r="E6" s="35">
        <v>1440</v>
      </c>
      <c r="F6" s="35">
        <v>1440</v>
      </c>
      <c r="G6" s="35">
        <v>500</v>
      </c>
      <c r="H6" s="32">
        <v>230</v>
      </c>
      <c r="J6" s="63">
        <f t="shared" si="1"/>
        <v>43853</v>
      </c>
      <c r="L6" s="5">
        <v>43865</v>
      </c>
      <c r="M6" s="37">
        <f t="shared" si="2"/>
        <v>2150</v>
      </c>
      <c r="N6" s="66"/>
      <c r="P6" s="5"/>
      <c r="Q6" s="35"/>
      <c r="R6" s="66"/>
    </row>
    <row r="7" spans="2:18" x14ac:dyDescent="0.2">
      <c r="B7" s="5">
        <f t="shared" si="3"/>
        <v>43860</v>
      </c>
      <c r="C7" s="54">
        <v>18</v>
      </c>
      <c r="D7" s="51"/>
      <c r="E7" s="35">
        <v>840</v>
      </c>
      <c r="F7" s="35">
        <v>1320</v>
      </c>
      <c r="G7" s="35">
        <v>470</v>
      </c>
      <c r="H7" s="32">
        <v>160</v>
      </c>
      <c r="J7" s="63">
        <f t="shared" si="1"/>
        <v>43860</v>
      </c>
      <c r="L7" s="5">
        <v>43865</v>
      </c>
      <c r="M7" s="37">
        <f t="shared" si="2"/>
        <v>1530</v>
      </c>
      <c r="N7" s="66"/>
      <c r="P7" s="5"/>
      <c r="Q7" s="35"/>
      <c r="R7" s="66"/>
    </row>
    <row r="8" spans="2:18" x14ac:dyDescent="0.2">
      <c r="B8" s="5">
        <f t="shared" si="3"/>
        <v>43867</v>
      </c>
      <c r="C8" s="54">
        <v>24</v>
      </c>
      <c r="D8" s="51"/>
      <c r="E8" s="35">
        <v>1560</v>
      </c>
      <c r="F8" s="36">
        <v>1320</v>
      </c>
      <c r="G8" s="36">
        <v>520</v>
      </c>
      <c r="H8" s="33">
        <v>230</v>
      </c>
      <c r="J8" s="64">
        <f t="shared" si="1"/>
        <v>43867</v>
      </c>
      <c r="L8" s="10">
        <v>43868</v>
      </c>
      <c r="M8" s="37">
        <f t="shared" si="2"/>
        <v>2130</v>
      </c>
      <c r="N8" s="66"/>
      <c r="P8" s="10"/>
      <c r="Q8" s="36"/>
      <c r="R8" s="66"/>
    </row>
    <row r="9" spans="2:18" x14ac:dyDescent="0.2">
      <c r="B9" s="5">
        <f t="shared" si="3"/>
        <v>43874</v>
      </c>
      <c r="C9" s="54">
        <v>20</v>
      </c>
      <c r="D9" s="51"/>
      <c r="E9" s="35">
        <v>1080</v>
      </c>
      <c r="F9" s="35">
        <v>1320</v>
      </c>
      <c r="G9" s="35">
        <v>350</v>
      </c>
      <c r="H9" s="32">
        <v>230</v>
      </c>
      <c r="J9" s="64">
        <f t="shared" si="1"/>
        <v>43874</v>
      </c>
      <c r="L9" s="10">
        <v>43881</v>
      </c>
      <c r="M9" s="37">
        <f t="shared" si="2"/>
        <v>1820</v>
      </c>
      <c r="N9" s="66"/>
      <c r="P9" s="10"/>
      <c r="Q9" s="35"/>
      <c r="R9" s="66"/>
    </row>
    <row r="10" spans="2:18" x14ac:dyDescent="0.2">
      <c r="B10" s="5">
        <f t="shared" si="3"/>
        <v>43881</v>
      </c>
      <c r="C10" s="54">
        <v>21</v>
      </c>
      <c r="D10" s="51"/>
      <c r="E10" s="35">
        <v>1080</v>
      </c>
      <c r="F10" s="35">
        <v>1440</v>
      </c>
      <c r="G10" s="35">
        <v>550</v>
      </c>
      <c r="H10" s="32">
        <v>230</v>
      </c>
      <c r="J10" s="64">
        <f t="shared" si="1"/>
        <v>43881</v>
      </c>
      <c r="L10" s="10">
        <v>43885</v>
      </c>
      <c r="M10" s="37">
        <f t="shared" si="2"/>
        <v>1740</v>
      </c>
      <c r="N10" s="66"/>
      <c r="P10" s="10"/>
      <c r="Q10" s="35"/>
      <c r="R10" s="66"/>
    </row>
    <row r="11" spans="2:18" x14ac:dyDescent="0.2">
      <c r="B11" s="5">
        <f t="shared" si="3"/>
        <v>43888</v>
      </c>
      <c r="C11" s="54">
        <v>35</v>
      </c>
      <c r="D11" s="51"/>
      <c r="E11" s="35">
        <v>1800</v>
      </c>
      <c r="F11" s="35">
        <v>2400</v>
      </c>
      <c r="G11" s="35">
        <v>680</v>
      </c>
      <c r="H11" s="32">
        <v>230</v>
      </c>
      <c r="J11" s="64">
        <f t="shared" si="1"/>
        <v>43888</v>
      </c>
      <c r="L11" s="10">
        <v>43892</v>
      </c>
      <c r="M11" s="37">
        <f t="shared" si="2"/>
        <v>3290</v>
      </c>
      <c r="N11" s="66"/>
      <c r="P11" s="10"/>
      <c r="Q11" s="35"/>
      <c r="R11" s="66"/>
    </row>
    <row r="12" spans="2:18" x14ac:dyDescent="0.2">
      <c r="B12" s="5">
        <f t="shared" si="3"/>
        <v>43895</v>
      </c>
      <c r="C12" s="54">
        <v>20</v>
      </c>
      <c r="D12" s="51"/>
      <c r="E12" s="35">
        <v>1440</v>
      </c>
      <c r="F12" s="35">
        <v>960</v>
      </c>
      <c r="G12" s="35">
        <v>460</v>
      </c>
      <c r="H12" s="32">
        <v>230</v>
      </c>
      <c r="J12" s="64">
        <f t="shared" si="1"/>
        <v>43895</v>
      </c>
      <c r="L12" s="10">
        <v>43899</v>
      </c>
      <c r="M12" s="37">
        <f t="shared" si="2"/>
        <v>1710</v>
      </c>
      <c r="N12" s="66"/>
      <c r="P12" s="10"/>
      <c r="Q12" s="35"/>
      <c r="R12" s="66"/>
    </row>
    <row r="13" spans="2:18" x14ac:dyDescent="0.2">
      <c r="B13" s="5">
        <f t="shared" si="3"/>
        <v>43902</v>
      </c>
      <c r="C13" s="54"/>
      <c r="D13" s="51"/>
      <c r="E13" s="35"/>
      <c r="F13" s="35"/>
      <c r="G13" s="35"/>
      <c r="H13" s="32"/>
      <c r="J13" s="64">
        <f t="shared" si="1"/>
        <v>43902</v>
      </c>
      <c r="L13" s="10"/>
      <c r="M13" s="37">
        <v>0</v>
      </c>
      <c r="N13" s="66"/>
      <c r="P13" s="10"/>
      <c r="Q13" s="35"/>
      <c r="R13" s="66"/>
    </row>
    <row r="14" spans="2:18" x14ac:dyDescent="0.2">
      <c r="B14" s="5">
        <f t="shared" si="3"/>
        <v>43909</v>
      </c>
      <c r="C14" s="54"/>
      <c r="D14" s="51"/>
      <c r="E14" s="35"/>
      <c r="F14" s="35"/>
      <c r="G14" s="35"/>
      <c r="H14" s="32"/>
      <c r="J14" s="64">
        <f t="shared" si="1"/>
        <v>43909</v>
      </c>
      <c r="L14" s="10"/>
      <c r="M14" s="37">
        <f t="shared" si="2"/>
        <v>0</v>
      </c>
      <c r="N14" s="66"/>
      <c r="P14" s="10"/>
      <c r="Q14" s="35"/>
      <c r="R14" s="66"/>
    </row>
    <row r="15" spans="2:18" x14ac:dyDescent="0.2">
      <c r="B15" s="5">
        <f t="shared" si="3"/>
        <v>43916</v>
      </c>
      <c r="C15" s="54"/>
      <c r="D15" s="51"/>
      <c r="E15" s="35"/>
      <c r="F15" s="35"/>
      <c r="G15" s="35"/>
      <c r="H15" s="32"/>
      <c r="J15" s="63">
        <v>0</v>
      </c>
      <c r="L15" s="5"/>
      <c r="M15" s="37">
        <f t="shared" si="2"/>
        <v>0</v>
      </c>
      <c r="N15" s="66"/>
      <c r="P15" s="5"/>
      <c r="Q15" s="35"/>
      <c r="R15" s="66"/>
    </row>
    <row r="16" spans="2:18" x14ac:dyDescent="0.2">
      <c r="B16" s="5">
        <f t="shared" si="3"/>
        <v>43923</v>
      </c>
      <c r="C16" s="54"/>
      <c r="D16" s="51"/>
      <c r="E16" s="35"/>
      <c r="F16" s="37"/>
      <c r="G16" s="37"/>
      <c r="H16" s="34"/>
      <c r="J16" s="63">
        <f t="shared" si="1"/>
        <v>43923</v>
      </c>
      <c r="L16" s="5"/>
      <c r="M16" s="37">
        <f t="shared" si="2"/>
        <v>0</v>
      </c>
      <c r="N16" s="66"/>
      <c r="P16" s="5"/>
      <c r="Q16" s="37"/>
      <c r="R16" s="66"/>
    </row>
    <row r="17" spans="2:18" x14ac:dyDescent="0.2">
      <c r="B17" s="5">
        <f t="shared" si="3"/>
        <v>43930</v>
      </c>
      <c r="C17" s="54"/>
      <c r="D17" s="51"/>
      <c r="E17" s="35"/>
      <c r="F17" s="37"/>
      <c r="G17" s="37"/>
      <c r="H17" s="34"/>
      <c r="J17" s="63">
        <f t="shared" si="1"/>
        <v>43930</v>
      </c>
      <c r="L17" s="5"/>
      <c r="M17" s="37">
        <f t="shared" si="2"/>
        <v>0</v>
      </c>
      <c r="N17" s="66"/>
      <c r="P17" s="5"/>
      <c r="Q17" s="37"/>
      <c r="R17" s="66"/>
    </row>
    <row r="18" spans="2:18" x14ac:dyDescent="0.2">
      <c r="B18" s="5">
        <f t="shared" si="3"/>
        <v>43937</v>
      </c>
      <c r="C18" s="54"/>
      <c r="D18" s="51"/>
      <c r="E18" s="35"/>
      <c r="F18" s="37"/>
      <c r="G18" s="37"/>
      <c r="H18" s="34"/>
      <c r="J18" s="63">
        <f t="shared" si="1"/>
        <v>43937</v>
      </c>
      <c r="L18" s="5"/>
      <c r="M18" s="37">
        <f>E18+F18-G18-H18</f>
        <v>0</v>
      </c>
      <c r="N18" s="66"/>
      <c r="P18" s="5"/>
      <c r="Q18" s="37"/>
      <c r="R18" s="66"/>
    </row>
    <row r="19" spans="2:18" x14ac:dyDescent="0.2">
      <c r="B19" s="5">
        <f>B18+7</f>
        <v>43944</v>
      </c>
      <c r="C19" s="54"/>
      <c r="D19" s="51"/>
      <c r="E19" s="35"/>
      <c r="F19" s="37"/>
      <c r="G19" s="37"/>
      <c r="H19" s="34"/>
      <c r="J19" s="63">
        <f t="shared" si="1"/>
        <v>43944</v>
      </c>
      <c r="L19" s="5"/>
      <c r="M19" s="37">
        <f t="shared" si="2"/>
        <v>0</v>
      </c>
      <c r="N19" s="66"/>
      <c r="P19" s="5"/>
      <c r="Q19" s="37"/>
      <c r="R19" s="66"/>
    </row>
    <row r="20" spans="2:18" x14ac:dyDescent="0.2">
      <c r="B20" s="5">
        <f t="shared" si="3"/>
        <v>43951</v>
      </c>
      <c r="C20" s="54"/>
      <c r="D20" s="51"/>
      <c r="E20" s="35"/>
      <c r="F20" s="37"/>
      <c r="G20" s="37"/>
      <c r="H20" s="34"/>
      <c r="J20" s="63">
        <f t="shared" si="1"/>
        <v>43951</v>
      </c>
      <c r="L20" s="5"/>
      <c r="M20" s="37">
        <f t="shared" si="2"/>
        <v>0</v>
      </c>
      <c r="N20" s="66"/>
      <c r="P20" s="5"/>
      <c r="Q20" s="37"/>
      <c r="R20" s="66"/>
    </row>
    <row r="21" spans="2:18" x14ac:dyDescent="0.2">
      <c r="B21" s="5">
        <f t="shared" si="3"/>
        <v>43958</v>
      </c>
      <c r="C21" s="54"/>
      <c r="D21" s="51"/>
      <c r="E21" s="35"/>
      <c r="F21" s="37"/>
      <c r="G21" s="37"/>
      <c r="H21" s="34"/>
      <c r="J21" s="63">
        <f t="shared" si="1"/>
        <v>43958</v>
      </c>
      <c r="L21" s="5"/>
      <c r="M21" s="37">
        <f t="shared" si="2"/>
        <v>0</v>
      </c>
      <c r="N21" s="66"/>
      <c r="P21" s="5"/>
      <c r="Q21" s="37"/>
      <c r="R21" s="66"/>
    </row>
    <row r="22" spans="2:18" x14ac:dyDescent="0.2">
      <c r="B22" s="5">
        <f t="shared" si="3"/>
        <v>43965</v>
      </c>
      <c r="C22" s="54"/>
      <c r="D22" s="51"/>
      <c r="E22" s="35"/>
      <c r="F22" s="37"/>
      <c r="G22" s="37"/>
      <c r="H22" s="34"/>
      <c r="J22" s="63">
        <f t="shared" si="1"/>
        <v>43965</v>
      </c>
      <c r="L22" s="5"/>
      <c r="M22" s="37">
        <f t="shared" si="2"/>
        <v>0</v>
      </c>
      <c r="N22" s="66"/>
      <c r="P22" s="5"/>
      <c r="Q22" s="37"/>
      <c r="R22" s="66"/>
    </row>
    <row r="23" spans="2:18" x14ac:dyDescent="0.2">
      <c r="B23" s="5">
        <f t="shared" si="3"/>
        <v>43972</v>
      </c>
      <c r="C23" s="54"/>
      <c r="D23" s="51"/>
      <c r="E23" s="35"/>
      <c r="F23" s="37"/>
      <c r="G23" s="37"/>
      <c r="H23" s="34"/>
      <c r="J23" s="63">
        <f t="shared" si="1"/>
        <v>43972</v>
      </c>
      <c r="L23" s="5"/>
      <c r="M23" s="37">
        <f t="shared" si="2"/>
        <v>0</v>
      </c>
      <c r="N23" s="66"/>
      <c r="P23" s="5"/>
      <c r="Q23" s="37"/>
      <c r="R23" s="66"/>
    </row>
    <row r="24" spans="2:18" x14ac:dyDescent="0.2">
      <c r="B24" s="5">
        <f t="shared" si="3"/>
        <v>43979</v>
      </c>
      <c r="C24" s="54"/>
      <c r="D24" s="51"/>
      <c r="E24" s="35"/>
      <c r="F24" s="37"/>
      <c r="G24" s="37"/>
      <c r="H24" s="34"/>
      <c r="J24" s="63">
        <f t="shared" si="1"/>
        <v>43979</v>
      </c>
      <c r="L24" s="5"/>
      <c r="M24" s="37">
        <f t="shared" si="2"/>
        <v>0</v>
      </c>
      <c r="N24" s="66"/>
      <c r="P24" s="5"/>
      <c r="Q24" s="37"/>
      <c r="R24" s="66"/>
    </row>
    <row r="25" spans="2:18" x14ac:dyDescent="0.2">
      <c r="B25" s="5">
        <f t="shared" si="3"/>
        <v>43986</v>
      </c>
      <c r="C25" s="54"/>
      <c r="D25" s="51"/>
      <c r="E25" s="35"/>
      <c r="F25" s="37"/>
      <c r="G25" s="37"/>
      <c r="H25" s="34"/>
      <c r="J25" s="63">
        <f t="shared" si="1"/>
        <v>43986</v>
      </c>
      <c r="L25" s="5"/>
      <c r="M25" s="37">
        <f t="shared" si="2"/>
        <v>0</v>
      </c>
      <c r="N25" s="66"/>
      <c r="P25" s="5"/>
      <c r="Q25" s="37"/>
      <c r="R25" s="66"/>
    </row>
    <row r="26" spans="2:18" x14ac:dyDescent="0.2">
      <c r="B26" s="5">
        <f t="shared" si="3"/>
        <v>43993</v>
      </c>
      <c r="C26" s="54"/>
      <c r="D26" s="51"/>
      <c r="E26" s="35"/>
      <c r="F26" s="37"/>
      <c r="G26" s="37"/>
      <c r="H26" s="34"/>
      <c r="J26" s="63">
        <f t="shared" si="1"/>
        <v>43993</v>
      </c>
      <c r="L26" s="5"/>
      <c r="M26" s="37">
        <f t="shared" si="2"/>
        <v>0</v>
      </c>
      <c r="N26" s="66"/>
      <c r="P26" s="5"/>
      <c r="Q26" s="37"/>
      <c r="R26" s="66"/>
    </row>
    <row r="27" spans="2:18" x14ac:dyDescent="0.2">
      <c r="B27" s="5">
        <f t="shared" si="3"/>
        <v>44000</v>
      </c>
      <c r="C27" s="54"/>
      <c r="D27" s="51"/>
      <c r="E27" s="35"/>
      <c r="F27" s="37"/>
      <c r="G27" s="37"/>
      <c r="H27" s="34"/>
      <c r="J27" s="63">
        <f t="shared" si="1"/>
        <v>44000</v>
      </c>
      <c r="L27" s="5"/>
      <c r="M27" s="37">
        <f t="shared" si="2"/>
        <v>0</v>
      </c>
      <c r="N27" s="66"/>
      <c r="P27" s="5"/>
      <c r="Q27" s="37"/>
      <c r="R27" s="66"/>
    </row>
    <row r="28" spans="2:18" x14ac:dyDescent="0.2">
      <c r="B28" s="5">
        <f t="shared" si="3"/>
        <v>44007</v>
      </c>
      <c r="C28" s="54"/>
      <c r="D28" s="51"/>
      <c r="E28" s="35"/>
      <c r="F28" s="37"/>
      <c r="G28" s="37"/>
      <c r="H28" s="34"/>
      <c r="J28" s="63">
        <f t="shared" si="1"/>
        <v>44007</v>
      </c>
      <c r="L28" s="5"/>
      <c r="M28" s="37">
        <f t="shared" si="2"/>
        <v>0</v>
      </c>
      <c r="N28" s="66"/>
      <c r="P28" s="5"/>
      <c r="Q28" s="37"/>
      <c r="R28" s="66"/>
    </row>
    <row r="29" spans="2:18" x14ac:dyDescent="0.2">
      <c r="B29" s="5">
        <v>44049</v>
      </c>
      <c r="C29" s="54"/>
      <c r="D29" s="51"/>
      <c r="E29" s="35"/>
      <c r="F29" s="37"/>
      <c r="G29" s="37"/>
      <c r="H29" s="34"/>
      <c r="J29" s="63">
        <f t="shared" si="1"/>
        <v>44049</v>
      </c>
      <c r="L29" s="5"/>
      <c r="M29" s="37">
        <f t="shared" si="2"/>
        <v>0</v>
      </c>
      <c r="N29" s="66"/>
      <c r="P29" s="5"/>
      <c r="Q29" s="37"/>
      <c r="R29" s="66"/>
    </row>
    <row r="30" spans="2:18" x14ac:dyDescent="0.2">
      <c r="B30" s="5">
        <f t="shared" si="3"/>
        <v>44056</v>
      </c>
      <c r="C30" s="54"/>
      <c r="D30" s="51"/>
      <c r="E30" s="35"/>
      <c r="F30" s="37"/>
      <c r="G30" s="37"/>
      <c r="H30" s="34"/>
      <c r="J30" s="63">
        <f t="shared" si="1"/>
        <v>44056</v>
      </c>
      <c r="L30" s="5"/>
      <c r="M30" s="37">
        <f t="shared" si="2"/>
        <v>0</v>
      </c>
      <c r="N30" s="66"/>
      <c r="P30" s="5"/>
      <c r="Q30" s="37"/>
      <c r="R30" s="66"/>
    </row>
    <row r="31" spans="2:18" x14ac:dyDescent="0.2">
      <c r="B31" s="5">
        <f t="shared" si="3"/>
        <v>44063</v>
      </c>
      <c r="C31" s="54"/>
      <c r="D31" s="51"/>
      <c r="E31" s="35"/>
      <c r="F31" s="37"/>
      <c r="G31" s="37"/>
      <c r="H31" s="34"/>
      <c r="J31" s="63">
        <f t="shared" si="1"/>
        <v>44063</v>
      </c>
      <c r="L31" s="5"/>
      <c r="M31" s="37">
        <f t="shared" si="2"/>
        <v>0</v>
      </c>
      <c r="N31" s="66"/>
      <c r="P31" s="5"/>
      <c r="Q31" s="37"/>
      <c r="R31" s="66"/>
    </row>
    <row r="32" spans="2:18" x14ac:dyDescent="0.2">
      <c r="B32" s="5">
        <f t="shared" si="3"/>
        <v>44070</v>
      </c>
      <c r="C32" s="54">
        <v>19</v>
      </c>
      <c r="D32" s="122" t="s">
        <v>118</v>
      </c>
      <c r="E32" s="35">
        <v>240</v>
      </c>
      <c r="F32" s="37">
        <v>2040</v>
      </c>
      <c r="G32" s="37"/>
      <c r="H32" s="34">
        <v>240</v>
      </c>
      <c r="J32" s="63">
        <f t="shared" si="1"/>
        <v>44070</v>
      </c>
      <c r="L32" s="5">
        <v>44075</v>
      </c>
      <c r="M32" s="37">
        <f t="shared" si="2"/>
        <v>2040</v>
      </c>
      <c r="N32" s="66"/>
      <c r="P32" s="5"/>
      <c r="Q32" s="37"/>
      <c r="R32" s="66"/>
    </row>
    <row r="33" spans="2:18" x14ac:dyDescent="0.2">
      <c r="B33" s="5">
        <f t="shared" si="3"/>
        <v>44077</v>
      </c>
      <c r="C33" s="54">
        <v>25</v>
      </c>
      <c r="D33" s="122" t="s">
        <v>117</v>
      </c>
      <c r="E33" s="35">
        <v>600</v>
      </c>
      <c r="F33" s="37">
        <v>1800</v>
      </c>
      <c r="G33" s="37">
        <v>250</v>
      </c>
      <c r="H33" s="34">
        <v>350</v>
      </c>
      <c r="J33" s="63">
        <f t="shared" si="1"/>
        <v>44077</v>
      </c>
      <c r="L33" s="5">
        <v>44083</v>
      </c>
      <c r="M33" s="37">
        <f t="shared" si="2"/>
        <v>1800</v>
      </c>
      <c r="N33" s="66" t="s">
        <v>106</v>
      </c>
      <c r="P33" s="5"/>
      <c r="Q33" s="37"/>
      <c r="R33" s="66"/>
    </row>
    <row r="34" spans="2:18" x14ac:dyDescent="0.2">
      <c r="B34" s="5">
        <f t="shared" si="3"/>
        <v>44084</v>
      </c>
      <c r="C34" s="54">
        <v>17</v>
      </c>
      <c r="D34" s="122" t="s">
        <v>116</v>
      </c>
      <c r="E34" s="35">
        <v>240</v>
      </c>
      <c r="F34" s="37">
        <v>1886</v>
      </c>
      <c r="G34" s="37">
        <v>240</v>
      </c>
      <c r="H34" s="34"/>
      <c r="J34" s="63">
        <f t="shared" si="1"/>
        <v>44084</v>
      </c>
      <c r="L34" s="5">
        <v>44088</v>
      </c>
      <c r="M34" s="37">
        <f t="shared" si="2"/>
        <v>1886</v>
      </c>
      <c r="N34" s="66"/>
      <c r="P34" s="5"/>
      <c r="Q34" s="37"/>
      <c r="R34" s="66"/>
    </row>
    <row r="35" spans="2:18" x14ac:dyDescent="0.2">
      <c r="B35" s="5">
        <f t="shared" si="3"/>
        <v>44091</v>
      </c>
      <c r="C35" s="54">
        <v>24</v>
      </c>
      <c r="D35" s="122" t="s">
        <v>115</v>
      </c>
      <c r="E35" s="35">
        <v>480</v>
      </c>
      <c r="F35" s="37">
        <v>2358</v>
      </c>
      <c r="G35" s="37">
        <v>150</v>
      </c>
      <c r="H35" s="34">
        <v>330</v>
      </c>
      <c r="J35" s="63">
        <f t="shared" si="1"/>
        <v>44091</v>
      </c>
      <c r="L35" s="5">
        <v>44095</v>
      </c>
      <c r="M35" s="37">
        <f>E35+F35-G35-H35</f>
        <v>2358</v>
      </c>
      <c r="N35" s="66"/>
      <c r="P35" s="5"/>
      <c r="Q35" s="37"/>
      <c r="R35" s="66"/>
    </row>
    <row r="36" spans="2:18" x14ac:dyDescent="0.2">
      <c r="B36" s="5">
        <f t="shared" si="3"/>
        <v>44098</v>
      </c>
      <c r="C36" s="54">
        <v>16</v>
      </c>
      <c r="D36" s="122" t="s">
        <v>114</v>
      </c>
      <c r="E36" s="35">
        <v>360</v>
      </c>
      <c r="F36" s="37">
        <v>1768.5</v>
      </c>
      <c r="G36" s="37">
        <v>80</v>
      </c>
      <c r="H36" s="34">
        <v>280</v>
      </c>
      <c r="J36" s="63">
        <f t="shared" si="1"/>
        <v>44098</v>
      </c>
      <c r="L36" s="5">
        <v>44109</v>
      </c>
      <c r="M36" s="37">
        <f t="shared" si="2"/>
        <v>1768.5</v>
      </c>
      <c r="N36" s="66"/>
      <c r="P36" s="5"/>
      <c r="Q36" s="37"/>
      <c r="R36" s="66"/>
    </row>
    <row r="37" spans="2:18" x14ac:dyDescent="0.2">
      <c r="B37" s="5">
        <f t="shared" si="3"/>
        <v>44105</v>
      </c>
      <c r="C37" s="54">
        <v>20</v>
      </c>
      <c r="D37" s="122" t="s">
        <v>122</v>
      </c>
      <c r="E37" s="35">
        <v>360</v>
      </c>
      <c r="F37" s="37">
        <v>1768.5</v>
      </c>
      <c r="G37" s="37">
        <v>80</v>
      </c>
      <c r="H37" s="34">
        <v>280</v>
      </c>
      <c r="J37" s="63">
        <f t="shared" si="1"/>
        <v>44105</v>
      </c>
      <c r="L37" s="5">
        <v>44109</v>
      </c>
      <c r="M37" s="37">
        <f t="shared" si="2"/>
        <v>1768.5</v>
      </c>
      <c r="N37" s="66" t="s">
        <v>111</v>
      </c>
      <c r="P37" s="5"/>
      <c r="Q37" s="37"/>
      <c r="R37" s="66"/>
    </row>
    <row r="38" spans="2:18" x14ac:dyDescent="0.2">
      <c r="B38" s="5">
        <f t="shared" si="3"/>
        <v>44112</v>
      </c>
      <c r="C38" s="54">
        <v>16</v>
      </c>
      <c r="D38" s="122" t="s">
        <v>123</v>
      </c>
      <c r="E38" s="35">
        <v>360</v>
      </c>
      <c r="F38" s="37">
        <v>1532</v>
      </c>
      <c r="G38" s="37">
        <v>130</v>
      </c>
      <c r="H38" s="34">
        <v>230</v>
      </c>
      <c r="J38" s="63">
        <f t="shared" si="1"/>
        <v>44112</v>
      </c>
      <c r="L38" s="5">
        <v>44116</v>
      </c>
      <c r="M38" s="37">
        <f t="shared" si="2"/>
        <v>1532</v>
      </c>
      <c r="N38" s="66"/>
      <c r="P38" s="5"/>
      <c r="Q38" s="37"/>
      <c r="R38" s="66"/>
    </row>
    <row r="39" spans="2:18" x14ac:dyDescent="0.2">
      <c r="B39" s="5">
        <f t="shared" si="3"/>
        <v>44119</v>
      </c>
      <c r="C39" s="54"/>
      <c r="D39" s="122" t="s">
        <v>113</v>
      </c>
      <c r="E39" s="35"/>
      <c r="F39" s="37"/>
      <c r="G39" s="37"/>
      <c r="H39" s="34"/>
      <c r="J39" s="63">
        <f t="shared" si="1"/>
        <v>44119</v>
      </c>
      <c r="L39" s="5"/>
      <c r="M39" s="37">
        <f t="shared" si="2"/>
        <v>0</v>
      </c>
      <c r="N39" s="66"/>
      <c r="P39" s="5"/>
      <c r="Q39" s="37"/>
      <c r="R39" s="66"/>
    </row>
    <row r="40" spans="2:18" x14ac:dyDescent="0.2">
      <c r="B40" s="5">
        <f t="shared" si="3"/>
        <v>44126</v>
      </c>
      <c r="C40" s="54">
        <v>20</v>
      </c>
      <c r="D40" s="51" t="s">
        <v>126</v>
      </c>
      <c r="E40" s="35">
        <v>120</v>
      </c>
      <c r="F40" s="37">
        <v>2240</v>
      </c>
      <c r="G40" s="37">
        <v>120</v>
      </c>
      <c r="H40" s="34"/>
      <c r="J40" s="63">
        <f t="shared" si="1"/>
        <v>44126</v>
      </c>
      <c r="L40" s="5">
        <v>44130</v>
      </c>
      <c r="M40" s="37">
        <f t="shared" si="2"/>
        <v>2240</v>
      </c>
      <c r="N40" s="66"/>
      <c r="P40" s="5"/>
      <c r="Q40" s="37"/>
      <c r="R40" s="66"/>
    </row>
    <row r="41" spans="2:18" x14ac:dyDescent="0.2">
      <c r="B41" s="5">
        <f t="shared" si="3"/>
        <v>44133</v>
      </c>
      <c r="C41" s="54"/>
      <c r="D41" s="51"/>
      <c r="E41" s="35"/>
      <c r="F41" s="37"/>
      <c r="G41" s="37"/>
      <c r="H41" s="34"/>
      <c r="J41" s="63">
        <f t="shared" si="1"/>
        <v>44133</v>
      </c>
      <c r="L41" s="5"/>
      <c r="M41" s="37">
        <f t="shared" si="2"/>
        <v>0</v>
      </c>
      <c r="N41" s="66"/>
      <c r="P41" s="5"/>
      <c r="Q41" s="37"/>
      <c r="R41" s="66"/>
    </row>
    <row r="42" spans="2:18" x14ac:dyDescent="0.2">
      <c r="B42" s="5">
        <f t="shared" si="3"/>
        <v>44140</v>
      </c>
      <c r="C42" s="54"/>
      <c r="D42" s="51"/>
      <c r="E42" s="35"/>
      <c r="F42" s="37"/>
      <c r="G42" s="37"/>
      <c r="H42" s="34"/>
      <c r="J42" s="63">
        <f t="shared" si="1"/>
        <v>44140</v>
      </c>
      <c r="L42" s="5"/>
      <c r="M42" s="37">
        <f t="shared" si="2"/>
        <v>0</v>
      </c>
      <c r="N42" s="66"/>
      <c r="P42" s="5"/>
      <c r="Q42" s="37"/>
      <c r="R42" s="66"/>
    </row>
    <row r="43" spans="2:18" x14ac:dyDescent="0.2">
      <c r="B43" s="5">
        <f t="shared" si="3"/>
        <v>44147</v>
      </c>
      <c r="C43" s="54"/>
      <c r="D43" s="51"/>
      <c r="E43" s="37"/>
      <c r="F43" s="37"/>
      <c r="G43" s="37"/>
      <c r="H43" s="34"/>
      <c r="J43" s="63">
        <f t="shared" si="1"/>
        <v>44147</v>
      </c>
      <c r="L43" s="55"/>
      <c r="M43" s="37">
        <f t="shared" si="2"/>
        <v>0</v>
      </c>
      <c r="N43" s="66"/>
      <c r="P43" s="55"/>
      <c r="Q43" s="37"/>
      <c r="R43" s="66"/>
    </row>
    <row r="44" spans="2:18" x14ac:dyDescent="0.2">
      <c r="B44" s="5">
        <f t="shared" si="3"/>
        <v>44154</v>
      </c>
      <c r="C44" s="56"/>
      <c r="D44" s="51"/>
      <c r="E44" s="37"/>
      <c r="F44" s="37"/>
      <c r="G44" s="37"/>
      <c r="H44" s="34"/>
      <c r="J44" s="63">
        <f t="shared" si="1"/>
        <v>44154</v>
      </c>
      <c r="L44" s="5"/>
      <c r="M44" s="37">
        <f t="shared" si="2"/>
        <v>0</v>
      </c>
      <c r="N44" s="66"/>
      <c r="P44" s="5"/>
      <c r="Q44" s="37"/>
      <c r="R44" s="66"/>
    </row>
    <row r="45" spans="2:18" x14ac:dyDescent="0.2">
      <c r="B45" s="5">
        <f t="shared" si="3"/>
        <v>44161</v>
      </c>
      <c r="C45" s="56"/>
      <c r="D45" s="51"/>
      <c r="E45" s="37"/>
      <c r="F45" s="37"/>
      <c r="G45" s="37"/>
      <c r="H45" s="34"/>
      <c r="J45" s="63">
        <f t="shared" si="1"/>
        <v>44161</v>
      </c>
      <c r="L45" s="5"/>
      <c r="M45" s="37">
        <f t="shared" si="2"/>
        <v>0</v>
      </c>
      <c r="N45" s="66"/>
      <c r="P45" s="5"/>
      <c r="Q45" s="37"/>
      <c r="R45" s="66"/>
    </row>
    <row r="46" spans="2:18" x14ac:dyDescent="0.2">
      <c r="B46" s="5">
        <f t="shared" si="3"/>
        <v>44168</v>
      </c>
      <c r="C46" s="56"/>
      <c r="D46" s="51"/>
      <c r="E46" s="37"/>
      <c r="F46" s="37"/>
      <c r="G46" s="37"/>
      <c r="H46" s="34"/>
      <c r="J46" s="63">
        <f t="shared" si="1"/>
        <v>44168</v>
      </c>
      <c r="L46" s="5"/>
      <c r="M46" s="37">
        <f t="shared" si="2"/>
        <v>0</v>
      </c>
      <c r="N46" s="66"/>
      <c r="P46" s="5"/>
      <c r="Q46" s="37"/>
      <c r="R46" s="66"/>
    </row>
    <row r="47" spans="2:18" x14ac:dyDescent="0.2">
      <c r="B47" s="5">
        <f t="shared" si="3"/>
        <v>44175</v>
      </c>
      <c r="C47" s="56"/>
      <c r="D47" s="51"/>
      <c r="E47" s="37"/>
      <c r="F47" s="37"/>
      <c r="G47" s="37"/>
      <c r="H47" s="34"/>
      <c r="J47" s="63">
        <f t="shared" si="1"/>
        <v>44175</v>
      </c>
      <c r="L47" s="5"/>
      <c r="M47" s="37">
        <f t="shared" si="2"/>
        <v>0</v>
      </c>
      <c r="N47" s="66"/>
      <c r="P47" s="5"/>
      <c r="Q47" s="37"/>
      <c r="R47" s="66"/>
    </row>
    <row r="48" spans="2:18" x14ac:dyDescent="0.2">
      <c r="B48" s="5">
        <f t="shared" si="3"/>
        <v>44182</v>
      </c>
      <c r="C48" s="56"/>
      <c r="D48" s="51"/>
      <c r="E48" s="37"/>
      <c r="F48" s="37"/>
      <c r="G48" s="37"/>
      <c r="H48" s="34"/>
      <c r="J48" s="63">
        <f t="shared" si="1"/>
        <v>44182</v>
      </c>
      <c r="L48" s="5"/>
      <c r="M48" s="37">
        <f t="shared" si="2"/>
        <v>0</v>
      </c>
      <c r="N48" s="66"/>
      <c r="P48" s="5"/>
      <c r="Q48" s="37"/>
      <c r="R48" s="66"/>
    </row>
    <row r="49" spans="2:18" x14ac:dyDescent="0.2">
      <c r="B49" s="5"/>
      <c r="C49" s="56"/>
      <c r="D49" s="51"/>
      <c r="E49" s="37"/>
      <c r="F49" s="37"/>
      <c r="G49" s="37"/>
      <c r="H49" s="34"/>
      <c r="J49" s="63" t="str">
        <f t="shared" si="1"/>
        <v>-</v>
      </c>
      <c r="L49" s="5"/>
      <c r="M49" s="37"/>
      <c r="N49" s="66"/>
      <c r="P49" s="5"/>
      <c r="Q49" s="37"/>
      <c r="R49" s="66"/>
    </row>
    <row r="50" spans="2:18" x14ac:dyDescent="0.2">
      <c r="B50" s="44"/>
      <c r="C50" s="57"/>
      <c r="D50" s="58"/>
      <c r="E50" s="45"/>
      <c r="F50" s="45"/>
      <c r="G50" s="45"/>
      <c r="H50" s="46"/>
      <c r="J50" s="65" t="str">
        <f t="shared" si="1"/>
        <v>-</v>
      </c>
      <c r="L50" s="44"/>
      <c r="M50" s="45"/>
      <c r="N50" s="67"/>
      <c r="P50" s="44"/>
      <c r="Q50" s="45"/>
      <c r="R50" s="67"/>
    </row>
    <row r="51" spans="2:18" ht="15.75" x14ac:dyDescent="0.25">
      <c r="B51" s="4"/>
      <c r="E51" s="97" t="s">
        <v>79</v>
      </c>
      <c r="F51" s="96">
        <f>E1+F1</f>
        <v>47033</v>
      </c>
      <c r="J51" s="4"/>
      <c r="L51" s="4"/>
      <c r="P51" s="4"/>
    </row>
    <row r="52" spans="2:18" x14ac:dyDescent="0.2">
      <c r="B52" s="4"/>
      <c r="J52" s="4"/>
      <c r="L52" s="4"/>
      <c r="P52" s="4"/>
    </row>
    <row r="53" spans="2:18" x14ac:dyDescent="0.2">
      <c r="B53" s="4"/>
      <c r="J53" s="4"/>
      <c r="L53" s="4"/>
      <c r="P53" s="4"/>
    </row>
    <row r="54" spans="2:18" x14ac:dyDescent="0.2">
      <c r="B54" s="4"/>
      <c r="J54" s="4"/>
      <c r="L54" s="4"/>
      <c r="P54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DBDF-FFC7-4C55-9D89-F6CCF771830F}">
  <dimension ref="B1:U47"/>
  <sheetViews>
    <sheetView tabSelected="1" zoomScale="80" zoomScaleNormal="80" workbookViewId="0">
      <pane ySplit="2" topLeftCell="A3" activePane="bottomLeft" state="frozen"/>
      <selection pane="bottomLeft" activeCell="P48" sqref="P48"/>
    </sheetView>
  </sheetViews>
  <sheetFormatPr baseColWidth="10" defaultColWidth="11.42578125" defaultRowHeight="15" x14ac:dyDescent="0.2"/>
  <cols>
    <col min="1" max="1" width="11.42578125" style="1"/>
    <col min="2" max="2" width="13" style="3" bestFit="1" customWidth="1"/>
    <col min="3" max="3" width="10.28515625" style="2" customWidth="1"/>
    <col min="4" max="4" width="62.28515625" style="1" customWidth="1"/>
    <col min="5" max="5" width="9.7109375" style="52" customWidth="1"/>
    <col min="6" max="6" width="3" style="1" customWidth="1"/>
    <col min="7" max="7" width="13" style="3" bestFit="1" customWidth="1"/>
    <col min="8" max="8" width="10.28515625" style="2" customWidth="1"/>
    <col min="9" max="9" width="20.7109375" style="1" customWidth="1"/>
    <col min="10" max="10" width="3" style="1" customWidth="1"/>
    <col min="11" max="11" width="13" style="3" bestFit="1" customWidth="1"/>
    <col min="12" max="12" width="10.28515625" style="2" customWidth="1"/>
    <col min="13" max="13" width="20.7109375" style="1" customWidth="1"/>
    <col min="14" max="14" width="3" style="1" customWidth="1"/>
    <col min="15" max="15" width="13" style="3" bestFit="1" customWidth="1"/>
    <col min="16" max="16" width="10.28515625" style="2" customWidth="1"/>
    <col min="17" max="17" width="42.85546875" style="1" customWidth="1"/>
    <col min="18" max="18" width="3" style="1" customWidth="1"/>
    <col min="19" max="19" width="13" style="3" bestFit="1" customWidth="1"/>
    <col min="20" max="20" width="10.28515625" style="2" customWidth="1"/>
    <col min="21" max="21" width="20.7109375" style="1" customWidth="1"/>
    <col min="22" max="16384" width="11.42578125" style="1"/>
  </cols>
  <sheetData>
    <row r="1" spans="2:21" s="87" customFormat="1" ht="26.25" customHeight="1" x14ac:dyDescent="0.25">
      <c r="B1" s="21" t="s">
        <v>39</v>
      </c>
      <c r="C1" s="22">
        <f>SUM(C3:C51)</f>
        <v>20470</v>
      </c>
      <c r="D1" s="38" t="s">
        <v>8</v>
      </c>
      <c r="E1" s="86" t="s">
        <v>42</v>
      </c>
      <c r="G1" s="21" t="s">
        <v>9</v>
      </c>
      <c r="H1" s="22">
        <f>SUM(H3:H47)</f>
        <v>5748</v>
      </c>
      <c r="I1" s="23" t="s">
        <v>1</v>
      </c>
      <c r="K1" s="21" t="s">
        <v>38</v>
      </c>
      <c r="L1" s="22">
        <f>SUM(L3:L47)</f>
        <v>2669</v>
      </c>
      <c r="M1" s="23" t="s">
        <v>0</v>
      </c>
      <c r="O1" s="21" t="s">
        <v>40</v>
      </c>
      <c r="P1" s="22">
        <f>SUM(P3:P47)</f>
        <v>118</v>
      </c>
      <c r="Q1" s="23" t="s">
        <v>2</v>
      </c>
      <c r="S1" s="21" t="s">
        <v>41</v>
      </c>
      <c r="T1" s="22">
        <f>SUM(T3:T47)</f>
        <v>15</v>
      </c>
      <c r="U1" s="24" t="s">
        <v>32</v>
      </c>
    </row>
    <row r="2" spans="2:21" s="19" customFormat="1" ht="21" customHeight="1" x14ac:dyDescent="0.25">
      <c r="B2" s="14" t="s">
        <v>4</v>
      </c>
      <c r="C2" s="20" t="s">
        <v>5</v>
      </c>
      <c r="D2" s="15" t="s">
        <v>6</v>
      </c>
      <c r="E2" s="53" t="s">
        <v>43</v>
      </c>
      <c r="G2" s="14" t="s">
        <v>4</v>
      </c>
      <c r="H2" s="20" t="s">
        <v>5</v>
      </c>
      <c r="I2" s="15" t="s">
        <v>6</v>
      </c>
      <c r="K2" s="14" t="s">
        <v>4</v>
      </c>
      <c r="L2" s="20" t="s">
        <v>5</v>
      </c>
      <c r="M2" s="15" t="s">
        <v>6</v>
      </c>
      <c r="O2" s="14" t="s">
        <v>4</v>
      </c>
      <c r="P2" s="20" t="s">
        <v>5</v>
      </c>
      <c r="Q2" s="15" t="s">
        <v>6</v>
      </c>
      <c r="S2" s="14" t="s">
        <v>4</v>
      </c>
      <c r="T2" s="20" t="s">
        <v>5</v>
      </c>
      <c r="U2" s="15" t="s">
        <v>6</v>
      </c>
    </row>
    <row r="3" spans="2:21" x14ac:dyDescent="0.2">
      <c r="B3" s="127">
        <v>44169</v>
      </c>
      <c r="C3" s="128">
        <v>1150</v>
      </c>
      <c r="D3" s="129" t="s">
        <v>28</v>
      </c>
      <c r="E3" s="130">
        <v>2021</v>
      </c>
      <c r="G3" s="10">
        <v>43840</v>
      </c>
      <c r="H3" s="8">
        <v>791</v>
      </c>
      <c r="I3" s="9"/>
      <c r="K3" s="5">
        <v>43838</v>
      </c>
      <c r="L3" s="8">
        <v>959</v>
      </c>
      <c r="M3" s="9"/>
      <c r="O3" s="106">
        <v>43843</v>
      </c>
      <c r="P3" s="107">
        <v>118</v>
      </c>
      <c r="Q3" s="105" t="s">
        <v>93</v>
      </c>
      <c r="S3" s="5">
        <v>44561</v>
      </c>
      <c r="T3" s="8">
        <v>15</v>
      </c>
      <c r="U3" s="9"/>
    </row>
    <row r="4" spans="2:21" x14ac:dyDescent="0.2">
      <c r="B4" s="5">
        <v>44169</v>
      </c>
      <c r="C4" s="8">
        <v>550</v>
      </c>
      <c r="D4" s="105" t="s">
        <v>99</v>
      </c>
      <c r="E4" s="117">
        <v>2021</v>
      </c>
      <c r="G4" s="10">
        <v>43854</v>
      </c>
      <c r="H4" s="8">
        <v>1805</v>
      </c>
      <c r="I4" s="9"/>
      <c r="K4" s="5">
        <v>43957</v>
      </c>
      <c r="L4" s="8">
        <v>896</v>
      </c>
      <c r="M4" s="9"/>
      <c r="O4" s="5"/>
      <c r="P4" s="8"/>
      <c r="Q4" s="9"/>
      <c r="S4" s="5"/>
      <c r="T4" s="8"/>
      <c r="U4" s="9"/>
    </row>
    <row r="5" spans="2:21" x14ac:dyDescent="0.2">
      <c r="B5" s="5">
        <v>44179</v>
      </c>
      <c r="C5" s="8">
        <v>550</v>
      </c>
      <c r="D5" s="105" t="s">
        <v>128</v>
      </c>
      <c r="E5" s="118">
        <v>2021</v>
      </c>
      <c r="G5" s="10">
        <v>43868</v>
      </c>
      <c r="H5" s="8">
        <v>1415</v>
      </c>
      <c r="I5" s="9"/>
      <c r="K5" s="5">
        <v>44082</v>
      </c>
      <c r="L5" s="8">
        <v>814</v>
      </c>
      <c r="M5" s="9"/>
      <c r="O5" s="5"/>
      <c r="P5" s="8"/>
      <c r="Q5" s="9"/>
      <c r="S5" s="5"/>
      <c r="T5" s="8"/>
      <c r="U5" s="9"/>
    </row>
    <row r="6" spans="2:21" x14ac:dyDescent="0.2">
      <c r="B6" s="5">
        <v>44169</v>
      </c>
      <c r="C6" s="8">
        <v>550</v>
      </c>
      <c r="D6" s="105" t="s">
        <v>12</v>
      </c>
      <c r="E6" s="117">
        <v>2021</v>
      </c>
      <c r="G6" s="5">
        <v>43892</v>
      </c>
      <c r="H6" s="8">
        <v>1737</v>
      </c>
      <c r="I6" s="9"/>
      <c r="K6" s="5"/>
      <c r="L6" s="8"/>
      <c r="M6" s="9"/>
      <c r="O6" s="5"/>
      <c r="P6" s="8"/>
      <c r="Q6" s="9"/>
      <c r="S6" s="5"/>
      <c r="T6" s="8"/>
      <c r="U6" s="9"/>
    </row>
    <row r="7" spans="2:21" x14ac:dyDescent="0.2">
      <c r="B7" s="5">
        <v>44172</v>
      </c>
      <c r="C7" s="8">
        <v>550</v>
      </c>
      <c r="D7" s="105" t="s">
        <v>13</v>
      </c>
      <c r="E7" s="117">
        <v>2021</v>
      </c>
      <c r="G7" s="5"/>
      <c r="H7" s="8"/>
      <c r="I7" s="9"/>
      <c r="K7" s="5"/>
      <c r="L7" s="8"/>
      <c r="M7" s="9"/>
      <c r="O7" s="5"/>
      <c r="P7" s="8"/>
      <c r="Q7" s="9"/>
      <c r="S7" s="5"/>
      <c r="T7" s="8"/>
      <c r="U7" s="9"/>
    </row>
    <row r="8" spans="2:21" x14ac:dyDescent="0.2">
      <c r="B8" s="5">
        <v>44172</v>
      </c>
      <c r="C8" s="8">
        <v>550</v>
      </c>
      <c r="D8" s="105" t="s">
        <v>14</v>
      </c>
      <c r="E8" s="117">
        <v>2021</v>
      </c>
      <c r="G8" s="10"/>
      <c r="H8" s="11"/>
      <c r="I8" s="9"/>
      <c r="K8" s="10"/>
      <c r="L8" s="11"/>
      <c r="M8" s="9"/>
      <c r="O8" s="5"/>
      <c r="P8" s="8"/>
      <c r="Q8" s="9"/>
      <c r="S8" s="10"/>
      <c r="T8" s="11"/>
      <c r="U8" s="9"/>
    </row>
    <row r="9" spans="2:21" x14ac:dyDescent="0.2">
      <c r="B9" s="5">
        <v>44168</v>
      </c>
      <c r="C9" s="8">
        <v>550</v>
      </c>
      <c r="D9" s="105" t="s">
        <v>15</v>
      </c>
      <c r="E9" s="117">
        <v>2021</v>
      </c>
      <c r="G9" s="13"/>
      <c r="I9" s="9"/>
      <c r="K9" s="10"/>
      <c r="L9" s="8"/>
      <c r="M9" s="9"/>
      <c r="O9" s="5"/>
      <c r="P9" s="8"/>
      <c r="Q9" s="9"/>
      <c r="S9" s="10"/>
      <c r="T9" s="8"/>
      <c r="U9" s="9"/>
    </row>
    <row r="10" spans="2:21" x14ac:dyDescent="0.2">
      <c r="B10" s="5">
        <v>44537</v>
      </c>
      <c r="C10" s="8">
        <v>550</v>
      </c>
      <c r="D10" s="105" t="s">
        <v>130</v>
      </c>
      <c r="E10" s="117">
        <v>2021</v>
      </c>
      <c r="G10" s="13"/>
      <c r="I10" s="9"/>
      <c r="K10" s="10"/>
      <c r="L10" s="8"/>
      <c r="M10" s="9"/>
      <c r="O10" s="5"/>
      <c r="P10" s="8"/>
      <c r="Q10" s="9"/>
      <c r="S10" s="10"/>
      <c r="T10" s="8"/>
      <c r="U10" s="9"/>
    </row>
    <row r="11" spans="2:21" x14ac:dyDescent="0.2">
      <c r="B11" s="5">
        <v>44176</v>
      </c>
      <c r="C11" s="8">
        <v>550</v>
      </c>
      <c r="D11" s="105" t="s">
        <v>16</v>
      </c>
      <c r="E11" s="117">
        <v>2021</v>
      </c>
      <c r="G11" s="13"/>
      <c r="I11" s="9"/>
      <c r="K11" s="10"/>
      <c r="L11" s="8"/>
      <c r="M11" s="9"/>
      <c r="O11" s="5"/>
      <c r="P11" s="8"/>
      <c r="Q11" s="9"/>
      <c r="S11" s="10"/>
      <c r="T11" s="8"/>
      <c r="U11" s="9"/>
    </row>
    <row r="12" spans="2:21" x14ac:dyDescent="0.2">
      <c r="B12" s="5">
        <v>44561</v>
      </c>
      <c r="C12" s="8">
        <v>550</v>
      </c>
      <c r="D12" s="105" t="s">
        <v>17</v>
      </c>
      <c r="E12" s="117">
        <v>2021</v>
      </c>
      <c r="G12" s="10"/>
      <c r="H12" s="8"/>
      <c r="I12" s="9"/>
      <c r="K12" s="10"/>
      <c r="L12" s="8"/>
      <c r="M12" s="9"/>
      <c r="O12" s="10"/>
      <c r="P12" s="8"/>
      <c r="Q12" s="9"/>
      <c r="S12" s="10"/>
      <c r="T12" s="8"/>
      <c r="U12" s="9"/>
    </row>
    <row r="13" spans="2:21" x14ac:dyDescent="0.2">
      <c r="B13" s="5">
        <v>44180</v>
      </c>
      <c r="C13" s="8">
        <v>550</v>
      </c>
      <c r="D13" s="105" t="s">
        <v>18</v>
      </c>
      <c r="E13" s="117">
        <v>2021</v>
      </c>
      <c r="G13" s="10"/>
      <c r="H13" s="8"/>
      <c r="I13" s="9"/>
      <c r="K13" s="10"/>
      <c r="L13" s="8"/>
      <c r="M13" s="9"/>
      <c r="O13" s="10"/>
      <c r="P13" s="8"/>
      <c r="Q13" s="9"/>
      <c r="S13" s="10"/>
      <c r="T13" s="8"/>
      <c r="U13" s="9"/>
    </row>
    <row r="14" spans="2:21" x14ac:dyDescent="0.2">
      <c r="B14" s="5">
        <v>44183</v>
      </c>
      <c r="C14" s="8">
        <v>550</v>
      </c>
      <c r="D14" s="105" t="s">
        <v>19</v>
      </c>
      <c r="E14" s="117">
        <v>2021</v>
      </c>
      <c r="G14" s="10"/>
      <c r="H14" s="8"/>
      <c r="I14" s="9"/>
      <c r="K14" s="10"/>
      <c r="L14" s="8"/>
      <c r="M14" s="9"/>
      <c r="O14" s="10"/>
      <c r="P14" s="8"/>
      <c r="Q14" s="9"/>
      <c r="S14" s="10"/>
      <c r="T14" s="8"/>
      <c r="U14" s="9"/>
    </row>
    <row r="15" spans="2:21" ht="15.75" x14ac:dyDescent="0.25">
      <c r="B15" s="5">
        <v>44173</v>
      </c>
      <c r="C15" s="8">
        <v>550</v>
      </c>
      <c r="D15" s="105" t="s">
        <v>20</v>
      </c>
      <c r="E15" s="117">
        <v>2021</v>
      </c>
      <c r="G15" s="5"/>
      <c r="H15" s="8"/>
      <c r="I15" s="7"/>
      <c r="K15" s="5"/>
      <c r="L15" s="12"/>
      <c r="M15" s="7"/>
      <c r="O15" s="5"/>
      <c r="P15" s="12"/>
      <c r="Q15" s="7"/>
      <c r="S15" s="5"/>
      <c r="T15" s="12"/>
      <c r="U15" s="7"/>
    </row>
    <row r="16" spans="2:21" x14ac:dyDescent="0.2">
      <c r="B16" s="5">
        <v>44169</v>
      </c>
      <c r="C16" s="8">
        <v>550</v>
      </c>
      <c r="D16" s="105" t="s">
        <v>21</v>
      </c>
      <c r="E16" s="117">
        <v>2021</v>
      </c>
      <c r="G16" s="5"/>
      <c r="H16" s="6"/>
      <c r="I16" s="7"/>
      <c r="K16" s="5"/>
      <c r="L16" s="6"/>
      <c r="M16" s="7"/>
      <c r="O16" s="5"/>
      <c r="P16" s="6"/>
      <c r="Q16" s="7"/>
      <c r="S16" s="5"/>
      <c r="T16" s="6"/>
      <c r="U16" s="7"/>
    </row>
    <row r="17" spans="2:21" x14ac:dyDescent="0.2">
      <c r="B17" s="5">
        <v>44180</v>
      </c>
      <c r="C17" s="8">
        <v>1100</v>
      </c>
      <c r="D17" s="105" t="s">
        <v>22</v>
      </c>
      <c r="E17" s="117">
        <v>2021</v>
      </c>
      <c r="G17" s="5"/>
      <c r="H17" s="6"/>
      <c r="I17" s="7"/>
      <c r="K17" s="5"/>
      <c r="L17" s="6"/>
      <c r="M17" s="7"/>
      <c r="O17" s="5"/>
      <c r="P17" s="6"/>
      <c r="Q17" s="7"/>
      <c r="S17" s="5"/>
      <c r="T17" s="6"/>
      <c r="U17" s="7"/>
    </row>
    <row r="18" spans="2:21" x14ac:dyDescent="0.2">
      <c r="B18" s="5">
        <v>44182</v>
      </c>
      <c r="C18" s="8">
        <v>1100</v>
      </c>
      <c r="D18" s="105" t="s">
        <v>23</v>
      </c>
      <c r="E18" s="117">
        <v>2021</v>
      </c>
      <c r="G18" s="5"/>
      <c r="H18" s="6"/>
      <c r="I18" s="7"/>
      <c r="K18" s="5"/>
      <c r="L18" s="6"/>
      <c r="M18" s="7"/>
      <c r="O18" s="5"/>
      <c r="P18" s="6"/>
      <c r="Q18" s="7"/>
      <c r="S18" s="5"/>
      <c r="T18" s="6"/>
      <c r="U18" s="7"/>
    </row>
    <row r="19" spans="2:21" x14ac:dyDescent="0.2">
      <c r="B19" s="5">
        <v>44182</v>
      </c>
      <c r="C19" s="8">
        <v>550</v>
      </c>
      <c r="D19" s="105" t="s">
        <v>24</v>
      </c>
      <c r="E19" s="117">
        <v>2021</v>
      </c>
      <c r="G19" s="5"/>
      <c r="H19" s="6"/>
      <c r="I19" s="7"/>
      <c r="K19" s="5"/>
      <c r="L19" s="6"/>
      <c r="M19" s="7"/>
      <c r="O19" s="5"/>
      <c r="P19" s="6"/>
      <c r="Q19" s="7"/>
      <c r="S19" s="5"/>
      <c r="T19" s="6"/>
      <c r="U19" s="7"/>
    </row>
    <row r="20" spans="2:21" x14ac:dyDescent="0.2">
      <c r="B20" s="5">
        <v>44180</v>
      </c>
      <c r="C20" s="8">
        <v>1150</v>
      </c>
      <c r="D20" s="105" t="s">
        <v>25</v>
      </c>
      <c r="E20" s="117">
        <v>2021</v>
      </c>
      <c r="G20" s="5"/>
      <c r="H20" s="6"/>
      <c r="I20" s="7"/>
      <c r="K20" s="5"/>
      <c r="L20" s="6"/>
      <c r="M20" s="7"/>
      <c r="O20" s="5"/>
      <c r="P20" s="6"/>
      <c r="Q20" s="7"/>
      <c r="S20" s="5"/>
      <c r="T20" s="6"/>
      <c r="U20" s="7"/>
    </row>
    <row r="21" spans="2:21" x14ac:dyDescent="0.2">
      <c r="B21" s="5">
        <v>44179</v>
      </c>
      <c r="C21" s="8">
        <v>100</v>
      </c>
      <c r="D21" s="105" t="s">
        <v>119</v>
      </c>
      <c r="E21" s="117">
        <v>2021</v>
      </c>
      <c r="G21" s="5"/>
      <c r="H21" s="6"/>
      <c r="I21" s="7"/>
      <c r="K21" s="5"/>
      <c r="L21" s="6"/>
      <c r="M21" s="7"/>
      <c r="O21" s="5"/>
      <c r="P21" s="6"/>
      <c r="Q21" s="7"/>
      <c r="S21" s="5"/>
      <c r="T21" s="6"/>
      <c r="U21" s="7"/>
    </row>
    <row r="22" spans="2:21" x14ac:dyDescent="0.2">
      <c r="B22" s="5">
        <v>44169</v>
      </c>
      <c r="C22" s="8">
        <v>550</v>
      </c>
      <c r="D22" s="105" t="s">
        <v>127</v>
      </c>
      <c r="E22" s="117">
        <v>2021</v>
      </c>
      <c r="G22" s="5"/>
      <c r="H22" s="6"/>
      <c r="I22" s="7"/>
      <c r="K22" s="5"/>
      <c r="L22" s="6"/>
      <c r="M22" s="7"/>
      <c r="O22" s="5"/>
      <c r="P22" s="6"/>
      <c r="Q22" s="7"/>
      <c r="S22" s="5"/>
      <c r="T22" s="6"/>
      <c r="U22" s="7"/>
    </row>
    <row r="23" spans="2:21" x14ac:dyDescent="0.2">
      <c r="B23" s="5">
        <v>44561</v>
      </c>
      <c r="C23" s="8">
        <v>550</v>
      </c>
      <c r="D23" s="125" t="s">
        <v>26</v>
      </c>
      <c r="E23" s="117">
        <v>2021</v>
      </c>
      <c r="G23" s="13"/>
      <c r="H23" s="6"/>
      <c r="I23" s="7"/>
      <c r="K23" s="13"/>
      <c r="L23" s="6"/>
      <c r="M23" s="7"/>
      <c r="O23" s="13"/>
      <c r="P23" s="6"/>
      <c r="Q23" s="7"/>
      <c r="S23" s="13"/>
      <c r="T23" s="6"/>
      <c r="U23" s="7"/>
    </row>
    <row r="24" spans="2:21" x14ac:dyDescent="0.2">
      <c r="B24" s="5">
        <v>44172</v>
      </c>
      <c r="C24" s="6">
        <v>550</v>
      </c>
      <c r="D24" s="125" t="s">
        <v>27</v>
      </c>
      <c r="E24" s="117">
        <v>2021</v>
      </c>
      <c r="G24" s="13"/>
      <c r="H24" s="6"/>
      <c r="I24" s="7"/>
      <c r="K24" s="13"/>
      <c r="L24" s="6"/>
      <c r="M24" s="7"/>
      <c r="O24" s="13"/>
      <c r="P24" s="6"/>
      <c r="Q24" s="7"/>
      <c r="S24" s="13"/>
      <c r="T24" s="6"/>
      <c r="U24" s="7"/>
    </row>
    <row r="25" spans="2:21" x14ac:dyDescent="0.2">
      <c r="B25" s="5">
        <v>44179</v>
      </c>
      <c r="C25" s="6">
        <v>550</v>
      </c>
      <c r="D25" s="125" t="s">
        <v>29</v>
      </c>
      <c r="E25" s="117">
        <v>2021</v>
      </c>
      <c r="G25" s="13"/>
      <c r="H25" s="6"/>
      <c r="I25" s="7"/>
      <c r="K25" s="13"/>
      <c r="L25" s="6"/>
      <c r="M25" s="7"/>
      <c r="O25" s="13"/>
      <c r="P25" s="6"/>
      <c r="Q25" s="7"/>
      <c r="S25" s="13"/>
      <c r="T25" s="6"/>
      <c r="U25" s="7"/>
    </row>
    <row r="26" spans="2:21" x14ac:dyDescent="0.2">
      <c r="B26" s="5">
        <v>44186</v>
      </c>
      <c r="C26" s="6">
        <v>550</v>
      </c>
      <c r="D26" s="125" t="s">
        <v>129</v>
      </c>
      <c r="E26" s="117">
        <v>2021</v>
      </c>
      <c r="G26" s="13"/>
      <c r="H26" s="6"/>
      <c r="I26" s="7"/>
      <c r="K26" s="13"/>
      <c r="L26" s="6"/>
      <c r="M26" s="7"/>
      <c r="O26" s="13"/>
      <c r="P26" s="6"/>
      <c r="Q26" s="7"/>
      <c r="S26" s="13"/>
      <c r="T26" s="6"/>
      <c r="U26" s="7"/>
    </row>
    <row r="27" spans="2:21" x14ac:dyDescent="0.2">
      <c r="B27" s="5">
        <v>44179</v>
      </c>
      <c r="C27" s="122">
        <v>550</v>
      </c>
      <c r="D27" s="126" t="s">
        <v>30</v>
      </c>
      <c r="E27" s="117">
        <v>2021</v>
      </c>
      <c r="G27" s="13"/>
      <c r="H27" s="6"/>
      <c r="I27" s="7"/>
      <c r="K27" s="13"/>
      <c r="L27" s="6"/>
      <c r="M27" s="7"/>
      <c r="O27" s="13"/>
      <c r="P27" s="6"/>
      <c r="Q27" s="7"/>
      <c r="S27" s="13"/>
      <c r="T27" s="6"/>
      <c r="U27" s="7"/>
    </row>
    <row r="28" spans="2:21" x14ac:dyDescent="0.2">
      <c r="B28" s="5">
        <v>44182</v>
      </c>
      <c r="C28" s="6">
        <v>550</v>
      </c>
      <c r="D28" s="125" t="s">
        <v>31</v>
      </c>
      <c r="E28" s="117">
        <v>2021</v>
      </c>
      <c r="G28" s="13"/>
      <c r="H28" s="6"/>
      <c r="I28" s="7"/>
      <c r="K28" s="13"/>
      <c r="L28" s="6"/>
      <c r="M28" s="7"/>
      <c r="O28" s="13"/>
      <c r="P28" s="6"/>
      <c r="Q28" s="7"/>
      <c r="S28" s="13"/>
      <c r="T28" s="6"/>
      <c r="U28" s="7"/>
    </row>
    <row r="29" spans="2:21" x14ac:dyDescent="0.2">
      <c r="B29" s="5"/>
      <c r="C29" s="6"/>
      <c r="D29" s="125"/>
      <c r="E29" s="117"/>
      <c r="G29" s="13"/>
      <c r="H29" s="6"/>
      <c r="I29" s="7"/>
      <c r="K29" s="13"/>
      <c r="L29" s="6"/>
      <c r="M29" s="7"/>
      <c r="O29" s="13"/>
      <c r="P29" s="6"/>
      <c r="Q29" s="7"/>
      <c r="S29" s="13"/>
      <c r="T29" s="6"/>
      <c r="U29" s="7"/>
    </row>
    <row r="30" spans="2:21" x14ac:dyDescent="0.2">
      <c r="B30" s="5">
        <v>43833</v>
      </c>
      <c r="C30" s="51">
        <v>540</v>
      </c>
      <c r="D30" s="126" t="s">
        <v>94</v>
      </c>
      <c r="E30" s="118">
        <v>2020</v>
      </c>
      <c r="G30" s="13"/>
      <c r="H30" s="6"/>
      <c r="I30" s="7"/>
      <c r="K30" s="13"/>
      <c r="L30" s="6"/>
      <c r="M30" s="7"/>
      <c r="O30" s="13"/>
      <c r="P30" s="6"/>
      <c r="Q30" s="7"/>
      <c r="S30" s="13"/>
      <c r="T30" s="6"/>
      <c r="U30" s="7"/>
    </row>
    <row r="31" spans="2:21" x14ac:dyDescent="0.2">
      <c r="B31" s="5">
        <v>43832</v>
      </c>
      <c r="C31" s="122">
        <v>540</v>
      </c>
      <c r="D31" s="126" t="s">
        <v>95</v>
      </c>
      <c r="E31" s="118">
        <v>2020</v>
      </c>
      <c r="G31" s="13"/>
      <c r="H31" s="6"/>
      <c r="I31" s="7"/>
      <c r="K31" s="13"/>
      <c r="L31" s="6"/>
      <c r="M31" s="7"/>
      <c r="O31" s="13"/>
      <c r="P31" s="6"/>
      <c r="Q31" s="7"/>
      <c r="S31" s="13"/>
      <c r="T31" s="6"/>
      <c r="U31" s="7"/>
    </row>
    <row r="32" spans="2:21" x14ac:dyDescent="0.2">
      <c r="B32" s="5">
        <v>43833</v>
      </c>
      <c r="C32" s="122">
        <v>540</v>
      </c>
      <c r="D32" s="132" t="s">
        <v>44</v>
      </c>
      <c r="E32" s="118">
        <v>2020</v>
      </c>
      <c r="G32" s="13"/>
      <c r="H32" s="6"/>
      <c r="I32" s="7"/>
      <c r="K32" s="13"/>
      <c r="L32" s="6"/>
      <c r="M32" s="7"/>
      <c r="O32" s="13"/>
      <c r="P32" s="6"/>
      <c r="Q32" s="7"/>
      <c r="S32" s="13"/>
      <c r="T32" s="6"/>
      <c r="U32" s="7"/>
    </row>
    <row r="33" spans="2:21" x14ac:dyDescent="0.2">
      <c r="B33" s="5">
        <v>43846</v>
      </c>
      <c r="C33" s="122">
        <v>540</v>
      </c>
      <c r="D33" s="126" t="s">
        <v>96</v>
      </c>
      <c r="E33" s="118">
        <v>2020</v>
      </c>
      <c r="G33" s="13"/>
      <c r="H33" s="6"/>
      <c r="I33" s="7"/>
      <c r="K33" s="13"/>
      <c r="L33" s="6"/>
      <c r="M33" s="7"/>
      <c r="O33" s="13"/>
      <c r="P33" s="6"/>
      <c r="Q33" s="7"/>
      <c r="S33" s="13"/>
      <c r="T33" s="6"/>
      <c r="U33" s="7"/>
    </row>
    <row r="34" spans="2:21" x14ac:dyDescent="0.2">
      <c r="B34" s="5">
        <v>43843</v>
      </c>
      <c r="C34" s="122">
        <v>540</v>
      </c>
      <c r="D34" s="126" t="s">
        <v>97</v>
      </c>
      <c r="E34" s="118">
        <v>2020</v>
      </c>
      <c r="G34" s="13"/>
      <c r="H34" s="6"/>
      <c r="I34" s="7"/>
      <c r="K34" s="13"/>
      <c r="L34" s="6"/>
      <c r="M34" s="7"/>
      <c r="O34" s="13"/>
      <c r="P34" s="6"/>
      <c r="Q34" s="7"/>
      <c r="S34" s="13"/>
      <c r="T34" s="6"/>
      <c r="U34" s="7"/>
    </row>
    <row r="35" spans="2:21" x14ac:dyDescent="0.2">
      <c r="B35" s="5">
        <v>43832</v>
      </c>
      <c r="C35" s="122">
        <v>540</v>
      </c>
      <c r="D35" s="126" t="s">
        <v>98</v>
      </c>
      <c r="E35" s="118">
        <v>2020</v>
      </c>
      <c r="G35" s="13"/>
      <c r="H35" s="6"/>
      <c r="I35" s="7"/>
      <c r="K35" s="13"/>
      <c r="L35" s="6"/>
      <c r="M35" s="7"/>
      <c r="O35" s="13"/>
      <c r="P35" s="6"/>
      <c r="Q35" s="7"/>
      <c r="S35" s="13"/>
      <c r="T35" s="6"/>
      <c r="U35" s="7"/>
    </row>
    <row r="36" spans="2:21" x14ac:dyDescent="0.2">
      <c r="B36" s="5">
        <v>43832</v>
      </c>
      <c r="C36" s="122">
        <v>540</v>
      </c>
      <c r="D36" s="126" t="s">
        <v>99</v>
      </c>
      <c r="E36" s="118">
        <v>2020</v>
      </c>
      <c r="G36" s="13"/>
      <c r="H36" s="6"/>
      <c r="I36" s="7"/>
      <c r="K36" s="13"/>
      <c r="L36" s="6"/>
      <c r="M36" s="7"/>
      <c r="O36" s="13"/>
      <c r="P36" s="6"/>
      <c r="Q36" s="7"/>
      <c r="S36" s="13"/>
      <c r="T36" s="6"/>
      <c r="U36" s="7"/>
    </row>
    <row r="37" spans="2:21" x14ac:dyDescent="0.2">
      <c r="B37" s="5">
        <v>43913</v>
      </c>
      <c r="C37" s="6">
        <v>540</v>
      </c>
      <c r="D37" s="126" t="s">
        <v>104</v>
      </c>
      <c r="E37" s="118">
        <v>2020</v>
      </c>
      <c r="G37" s="13"/>
      <c r="H37" s="6"/>
      <c r="I37" s="7"/>
      <c r="K37" s="13"/>
      <c r="L37" s="6"/>
      <c r="M37" s="7"/>
      <c r="O37" s="13"/>
      <c r="P37" s="6"/>
      <c r="Q37" s="7"/>
      <c r="S37" s="13"/>
      <c r="T37" s="6"/>
      <c r="U37" s="7"/>
    </row>
    <row r="38" spans="2:21" x14ac:dyDescent="0.2">
      <c r="B38" s="5"/>
      <c r="C38" s="6"/>
      <c r="D38" s="7"/>
      <c r="E38" s="118">
        <v>2020</v>
      </c>
      <c r="G38" s="13"/>
      <c r="H38" s="6"/>
      <c r="I38" s="7"/>
      <c r="K38" s="13"/>
      <c r="L38" s="6"/>
      <c r="M38" s="7"/>
      <c r="O38" s="13"/>
      <c r="P38" s="6"/>
      <c r="Q38" s="7"/>
      <c r="S38" s="13"/>
      <c r="T38" s="6"/>
      <c r="U38" s="7"/>
    </row>
    <row r="39" spans="2:21" x14ac:dyDescent="0.2">
      <c r="B39" s="13"/>
      <c r="C39" s="6"/>
      <c r="D39" s="7"/>
      <c r="E39" s="118"/>
      <c r="G39" s="13"/>
      <c r="H39" s="6"/>
      <c r="I39" s="7"/>
      <c r="K39" s="13"/>
      <c r="L39" s="6"/>
      <c r="M39" s="7"/>
      <c r="O39" s="13"/>
      <c r="P39" s="6"/>
      <c r="Q39" s="7"/>
      <c r="S39" s="13"/>
      <c r="T39" s="6"/>
      <c r="U39" s="7"/>
    </row>
    <row r="40" spans="2:21" x14ac:dyDescent="0.2">
      <c r="B40" s="13"/>
      <c r="C40" s="6"/>
      <c r="D40" s="7"/>
      <c r="E40" s="118"/>
      <c r="G40" s="13"/>
      <c r="H40" s="6"/>
      <c r="I40" s="7"/>
      <c r="K40" s="13"/>
      <c r="L40" s="6"/>
      <c r="M40" s="7"/>
      <c r="O40" s="13"/>
      <c r="P40" s="6"/>
      <c r="Q40" s="7"/>
      <c r="S40" s="13"/>
      <c r="T40" s="6"/>
      <c r="U40" s="7"/>
    </row>
    <row r="41" spans="2:21" x14ac:dyDescent="0.2">
      <c r="B41" s="13"/>
      <c r="C41" s="6"/>
      <c r="D41" s="7"/>
      <c r="E41" s="118"/>
      <c r="G41" s="13"/>
      <c r="H41" s="6"/>
      <c r="I41" s="7"/>
      <c r="K41" s="13"/>
      <c r="L41" s="6"/>
      <c r="M41" s="7"/>
      <c r="O41" s="13"/>
      <c r="P41" s="6"/>
      <c r="Q41" s="7"/>
      <c r="S41" s="13"/>
      <c r="T41" s="6"/>
      <c r="U41" s="7"/>
    </row>
    <row r="42" spans="2:21" x14ac:dyDescent="0.2">
      <c r="B42" s="13"/>
      <c r="C42" s="6"/>
      <c r="D42" s="7"/>
      <c r="E42" s="118"/>
      <c r="G42" s="13"/>
      <c r="H42" s="6"/>
      <c r="I42" s="7"/>
      <c r="K42" s="13"/>
      <c r="L42" s="6"/>
      <c r="M42" s="7"/>
      <c r="O42" s="13"/>
      <c r="P42" s="6"/>
      <c r="Q42" s="7"/>
      <c r="S42" s="13"/>
      <c r="T42" s="6"/>
      <c r="U42" s="7"/>
    </row>
    <row r="43" spans="2:21" x14ac:dyDescent="0.2">
      <c r="B43" s="13"/>
      <c r="C43" s="6"/>
      <c r="D43" s="7"/>
      <c r="E43" s="118"/>
      <c r="G43" s="13"/>
      <c r="H43" s="6"/>
      <c r="I43" s="7"/>
      <c r="K43" s="13"/>
      <c r="L43" s="6"/>
      <c r="M43" s="7"/>
      <c r="O43" s="13"/>
      <c r="P43" s="6"/>
      <c r="Q43" s="7"/>
      <c r="S43" s="13"/>
      <c r="T43" s="6"/>
      <c r="U43" s="7"/>
    </row>
    <row r="44" spans="2:21" x14ac:dyDescent="0.2">
      <c r="B44" s="13"/>
      <c r="C44" s="6"/>
      <c r="D44" s="7"/>
      <c r="E44" s="118"/>
      <c r="G44" s="13"/>
      <c r="H44" s="6"/>
      <c r="I44" s="7"/>
      <c r="K44" s="13"/>
      <c r="L44" s="6"/>
      <c r="M44" s="7"/>
      <c r="O44" s="13"/>
      <c r="P44" s="6"/>
      <c r="Q44" s="7"/>
      <c r="S44" s="13"/>
      <c r="T44" s="6"/>
      <c r="U44" s="7"/>
    </row>
    <row r="45" spans="2:21" x14ac:dyDescent="0.2">
      <c r="B45" s="13"/>
      <c r="C45" s="6"/>
      <c r="D45" s="7"/>
      <c r="E45" s="118"/>
      <c r="G45" s="13"/>
      <c r="H45" s="6"/>
      <c r="I45" s="7"/>
      <c r="K45" s="13"/>
      <c r="L45" s="6"/>
      <c r="M45" s="7"/>
      <c r="O45" s="13"/>
      <c r="P45" s="6"/>
      <c r="Q45" s="7"/>
      <c r="S45" s="13"/>
      <c r="T45" s="6"/>
      <c r="U45" s="7"/>
    </row>
    <row r="46" spans="2:21" x14ac:dyDescent="0.2">
      <c r="B46" s="13"/>
      <c r="C46" s="6"/>
      <c r="D46" s="7"/>
      <c r="E46" s="118"/>
      <c r="G46" s="13"/>
      <c r="H46" s="6"/>
      <c r="I46" s="7"/>
      <c r="K46" s="13"/>
      <c r="L46" s="6"/>
      <c r="M46" s="7"/>
      <c r="O46" s="13"/>
      <c r="P46" s="6"/>
      <c r="Q46" s="7"/>
      <c r="S46" s="13"/>
      <c r="T46" s="6"/>
      <c r="U46" s="7"/>
    </row>
    <row r="47" spans="2:21" ht="15.75" x14ac:dyDescent="0.25">
      <c r="B47" s="39"/>
      <c r="C47" s="40"/>
      <c r="D47" s="41"/>
      <c r="E47" s="131"/>
      <c r="G47" s="39"/>
      <c r="H47" s="40"/>
      <c r="I47" s="41"/>
      <c r="K47" s="39"/>
      <c r="L47" s="40"/>
      <c r="M47" s="41"/>
      <c r="O47" s="82">
        <v>44196</v>
      </c>
      <c r="P47" s="94">
        <v>0</v>
      </c>
      <c r="Q47" s="83" t="s">
        <v>54</v>
      </c>
      <c r="S47" s="39"/>
      <c r="T47" s="40"/>
      <c r="U47" s="4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00EDF-E95A-4445-9B05-C68AD7C18948}">
  <dimension ref="B1:AB50"/>
  <sheetViews>
    <sheetView topLeftCell="K1" zoomScale="80" zoomScaleNormal="80" workbookViewId="0">
      <pane ySplit="2" topLeftCell="A3" activePane="bottomLeft" state="frozen"/>
      <selection pane="bottomLeft" activeCell="S13" sqref="S13"/>
    </sheetView>
  </sheetViews>
  <sheetFormatPr baseColWidth="10" defaultRowHeight="15.75" x14ac:dyDescent="0.25"/>
  <cols>
    <col min="2" max="2" width="13" style="3" bestFit="1" customWidth="1"/>
    <col min="3" max="3" width="10.28515625" style="2" customWidth="1"/>
    <col min="4" max="4" width="31" style="1" customWidth="1"/>
    <col min="5" max="5" width="3" style="1" customWidth="1"/>
    <col min="6" max="6" width="13" style="3" bestFit="1" customWidth="1"/>
    <col min="7" max="7" width="10.28515625" style="2" customWidth="1"/>
    <col min="8" max="8" width="41" style="1" customWidth="1"/>
    <col min="9" max="9" width="3" style="1" customWidth="1"/>
    <col min="10" max="10" width="13" style="3" bestFit="1" customWidth="1"/>
    <col min="11" max="11" width="10.28515625" style="2" customWidth="1"/>
    <col min="12" max="12" width="20.7109375" style="1" customWidth="1"/>
    <col min="13" max="13" width="3" style="1" customWidth="1"/>
    <col min="14" max="14" width="13" style="3" bestFit="1" customWidth="1"/>
    <col min="15" max="15" width="10.28515625" style="2" customWidth="1"/>
    <col min="16" max="16" width="56.28515625" style="1" customWidth="1"/>
    <col min="17" max="17" width="3" style="1" customWidth="1"/>
    <col min="18" max="18" width="13" style="3" bestFit="1" customWidth="1"/>
    <col min="19" max="19" width="10.28515625" style="2" customWidth="1"/>
    <col min="20" max="20" width="49.85546875" style="104" customWidth="1"/>
    <col min="21" max="21" width="3" style="1" customWidth="1"/>
    <col min="22" max="22" width="13" style="3" bestFit="1" customWidth="1"/>
    <col min="23" max="23" width="10.28515625" style="2" customWidth="1"/>
    <col min="24" max="24" width="42.85546875" style="1" customWidth="1"/>
    <col min="25" max="25" width="3" style="1" customWidth="1"/>
    <col min="26" max="26" width="13" style="3" bestFit="1" customWidth="1"/>
    <col min="27" max="27" width="10.28515625" style="2" customWidth="1"/>
    <col min="28" max="28" width="92" style="1" customWidth="1"/>
  </cols>
  <sheetData>
    <row r="1" spans="2:28" ht="26.25" customHeight="1" x14ac:dyDescent="0.25">
      <c r="B1" s="26" t="s">
        <v>10</v>
      </c>
      <c r="C1" s="27">
        <f>SUM(C3:C50)</f>
        <v>14090</v>
      </c>
      <c r="D1" s="28" t="s">
        <v>107</v>
      </c>
      <c r="E1" s="25"/>
      <c r="F1" s="26" t="s">
        <v>7</v>
      </c>
      <c r="G1" s="27">
        <f>SUM(G3:G50)</f>
        <v>19075</v>
      </c>
      <c r="H1" s="28" t="s">
        <v>120</v>
      </c>
      <c r="I1" s="25"/>
      <c r="J1" s="26" t="s">
        <v>11</v>
      </c>
      <c r="K1" s="27">
        <f>SUM(K3:K50)</f>
        <v>79.5</v>
      </c>
      <c r="L1" s="28" t="s">
        <v>45</v>
      </c>
      <c r="M1" s="25"/>
      <c r="N1" s="26" t="s">
        <v>46</v>
      </c>
      <c r="O1" s="27">
        <f>SUM(O3:O50)</f>
        <v>18800</v>
      </c>
      <c r="P1" s="28" t="s">
        <v>47</v>
      </c>
      <c r="Q1" s="25"/>
      <c r="R1" s="26" t="s">
        <v>49</v>
      </c>
      <c r="S1" s="27">
        <f>SUM(S3:S50)</f>
        <v>7582</v>
      </c>
      <c r="T1" s="99" t="s">
        <v>48</v>
      </c>
      <c r="U1" s="25"/>
      <c r="V1" s="26" t="s">
        <v>50</v>
      </c>
      <c r="W1" s="27">
        <f>SUM(W3:W50)</f>
        <v>0</v>
      </c>
      <c r="X1" s="28" t="s">
        <v>51</v>
      </c>
      <c r="Y1" s="25"/>
      <c r="Z1" s="26" t="s">
        <v>52</v>
      </c>
      <c r="AA1" s="27">
        <f>SUM(AA3:AA50)</f>
        <v>1544.5</v>
      </c>
      <c r="AB1" s="28" t="s">
        <v>53</v>
      </c>
    </row>
    <row r="2" spans="2:28" s="1" customFormat="1" ht="21" customHeight="1" x14ac:dyDescent="0.25">
      <c r="B2" s="16" t="s">
        <v>4</v>
      </c>
      <c r="C2" s="17" t="s">
        <v>5</v>
      </c>
      <c r="D2" s="18" t="s">
        <v>6</v>
      </c>
      <c r="E2" s="19"/>
      <c r="F2" s="16" t="s">
        <v>4</v>
      </c>
      <c r="G2" s="17" t="s">
        <v>5</v>
      </c>
      <c r="H2" s="18" t="s">
        <v>6</v>
      </c>
      <c r="I2" s="19"/>
      <c r="J2" s="16" t="s">
        <v>4</v>
      </c>
      <c r="K2" s="17" t="s">
        <v>5</v>
      </c>
      <c r="L2" s="18" t="s">
        <v>6</v>
      </c>
      <c r="M2" s="19"/>
      <c r="N2" s="16" t="s">
        <v>4</v>
      </c>
      <c r="O2" s="17" t="s">
        <v>5</v>
      </c>
      <c r="P2" s="18" t="s">
        <v>6</v>
      </c>
      <c r="Q2" s="19"/>
      <c r="R2" s="16" t="s">
        <v>4</v>
      </c>
      <c r="S2" s="17" t="s">
        <v>5</v>
      </c>
      <c r="T2" s="100" t="s">
        <v>6</v>
      </c>
      <c r="U2" s="19"/>
      <c r="V2" s="16" t="s">
        <v>4</v>
      </c>
      <c r="W2" s="17" t="s">
        <v>5</v>
      </c>
      <c r="X2" s="18" t="s">
        <v>6</v>
      </c>
      <c r="Y2" s="19"/>
      <c r="Z2" s="16" t="s">
        <v>4</v>
      </c>
      <c r="AA2" s="17" t="s">
        <v>5</v>
      </c>
      <c r="AB2" s="18" t="s">
        <v>6</v>
      </c>
    </row>
    <row r="3" spans="2:28" s="1" customFormat="1" ht="60" x14ac:dyDescent="0.2">
      <c r="B3" s="5">
        <v>43896</v>
      </c>
      <c r="C3" s="8">
        <v>6000</v>
      </c>
      <c r="D3" s="9" t="s">
        <v>108</v>
      </c>
      <c r="F3" s="119">
        <v>43850</v>
      </c>
      <c r="G3" s="120">
        <v>1440</v>
      </c>
      <c r="H3" s="116" t="s">
        <v>103</v>
      </c>
      <c r="J3" s="5">
        <v>43832</v>
      </c>
      <c r="K3" s="8">
        <v>10</v>
      </c>
      <c r="L3" s="9"/>
      <c r="N3" s="5">
        <v>43882</v>
      </c>
      <c r="O3" s="8">
        <v>17920</v>
      </c>
      <c r="P3" s="9"/>
      <c r="R3" s="5">
        <v>43882</v>
      </c>
      <c r="S3" s="8">
        <v>2192</v>
      </c>
      <c r="T3" s="101"/>
      <c r="V3" s="5"/>
      <c r="W3" s="8"/>
      <c r="X3" s="9"/>
      <c r="Z3" s="5">
        <v>43832</v>
      </c>
      <c r="AA3" s="8">
        <v>11</v>
      </c>
      <c r="AB3" s="9" t="s">
        <v>100</v>
      </c>
    </row>
    <row r="4" spans="2:28" s="1" customFormat="1" ht="30" x14ac:dyDescent="0.2">
      <c r="B4" s="5">
        <v>43896</v>
      </c>
      <c r="C4" s="8">
        <v>5000</v>
      </c>
      <c r="D4" s="9" t="s">
        <v>109</v>
      </c>
      <c r="F4" s="119">
        <v>43866</v>
      </c>
      <c r="G4" s="120">
        <v>4880</v>
      </c>
      <c r="H4" s="9" t="s">
        <v>85</v>
      </c>
      <c r="J4" s="5">
        <v>43864</v>
      </c>
      <c r="K4" s="8">
        <v>6</v>
      </c>
      <c r="L4" s="9"/>
      <c r="N4" s="5">
        <v>44147</v>
      </c>
      <c r="O4" s="8">
        <v>880</v>
      </c>
      <c r="P4" s="123" t="s">
        <v>124</v>
      </c>
      <c r="R4" s="5">
        <v>43913</v>
      </c>
      <c r="S4" s="8">
        <v>2232</v>
      </c>
      <c r="T4" s="101"/>
      <c r="V4" s="5"/>
      <c r="W4" s="8"/>
      <c r="X4" s="9"/>
      <c r="Z4" s="5">
        <v>43851</v>
      </c>
      <c r="AA4" s="8">
        <v>1494</v>
      </c>
      <c r="AB4" s="9" t="s">
        <v>101</v>
      </c>
    </row>
    <row r="5" spans="2:28" s="1" customFormat="1" ht="15" x14ac:dyDescent="0.2">
      <c r="B5" s="5">
        <v>44113</v>
      </c>
      <c r="C5" s="8">
        <v>2000</v>
      </c>
      <c r="D5" s="9" t="s">
        <v>110</v>
      </c>
      <c r="F5" s="119">
        <v>43892</v>
      </c>
      <c r="G5" s="120">
        <v>4080</v>
      </c>
      <c r="H5" s="9" t="s">
        <v>86</v>
      </c>
      <c r="J5" s="5">
        <v>43892</v>
      </c>
      <c r="K5" s="8">
        <v>9</v>
      </c>
      <c r="L5" s="9"/>
      <c r="N5" s="5"/>
      <c r="O5" s="8"/>
      <c r="P5" s="9"/>
      <c r="R5" s="5">
        <v>44133</v>
      </c>
      <c r="S5" s="8">
        <v>1542</v>
      </c>
      <c r="T5" s="101"/>
      <c r="V5" s="5"/>
      <c r="W5" s="8"/>
      <c r="X5" s="9"/>
      <c r="Z5" s="5">
        <v>43864</v>
      </c>
      <c r="AA5" s="8">
        <v>6</v>
      </c>
      <c r="AB5" s="9" t="s">
        <v>100</v>
      </c>
    </row>
    <row r="6" spans="2:28" s="1" customFormat="1" ht="30" x14ac:dyDescent="0.2">
      <c r="B6" s="5">
        <v>44179</v>
      </c>
      <c r="C6" s="8">
        <v>850</v>
      </c>
      <c r="D6" s="123" t="s">
        <v>121</v>
      </c>
      <c r="F6" s="119"/>
      <c r="G6" s="120">
        <v>800</v>
      </c>
      <c r="H6" s="9" t="s">
        <v>87</v>
      </c>
      <c r="J6" s="5">
        <v>43922</v>
      </c>
      <c r="K6" s="8">
        <v>23.5</v>
      </c>
      <c r="L6" s="9"/>
      <c r="N6" s="5"/>
      <c r="O6" s="8"/>
      <c r="P6" s="9"/>
      <c r="R6" s="5">
        <v>44179</v>
      </c>
      <c r="S6" s="8">
        <v>1296</v>
      </c>
      <c r="T6" s="101"/>
      <c r="V6" s="5"/>
      <c r="W6" s="8"/>
      <c r="X6" s="9"/>
      <c r="Z6" s="10">
        <v>43892</v>
      </c>
      <c r="AA6" s="11">
        <v>8.5</v>
      </c>
      <c r="AB6" s="9" t="s">
        <v>100</v>
      </c>
    </row>
    <row r="7" spans="2:28" s="1" customFormat="1" ht="60" x14ac:dyDescent="0.2">
      <c r="B7" s="5">
        <v>44183</v>
      </c>
      <c r="C7" s="8">
        <v>240</v>
      </c>
      <c r="D7" s="9" t="s">
        <v>125</v>
      </c>
      <c r="F7" s="119">
        <v>43955</v>
      </c>
      <c r="G7" s="120">
        <v>700</v>
      </c>
      <c r="H7" s="9" t="s">
        <v>105</v>
      </c>
      <c r="J7" s="5">
        <v>43984</v>
      </c>
      <c r="K7" s="8">
        <v>1</v>
      </c>
      <c r="L7" s="9"/>
      <c r="N7" s="5"/>
      <c r="O7" s="8"/>
      <c r="P7" s="9"/>
      <c r="R7" s="5">
        <v>44179</v>
      </c>
      <c r="S7" s="8">
        <v>320</v>
      </c>
      <c r="T7" s="124" t="s">
        <v>135</v>
      </c>
      <c r="V7" s="10"/>
      <c r="W7" s="11"/>
      <c r="X7" s="9"/>
      <c r="Z7" s="5">
        <v>43922</v>
      </c>
      <c r="AA7" s="8">
        <v>23.5</v>
      </c>
      <c r="AB7" s="9" t="s">
        <v>100</v>
      </c>
    </row>
    <row r="8" spans="2:28" s="1" customFormat="1" ht="15" x14ac:dyDescent="0.2">
      <c r="B8" s="10"/>
      <c r="C8" s="11"/>
      <c r="D8" s="9"/>
      <c r="F8" s="121"/>
      <c r="G8" s="120"/>
      <c r="H8" s="9" t="s">
        <v>88</v>
      </c>
      <c r="J8" s="10">
        <v>44105</v>
      </c>
      <c r="K8" s="11">
        <v>6</v>
      </c>
      <c r="L8" s="9"/>
      <c r="N8" s="10"/>
      <c r="O8" s="11"/>
      <c r="P8" s="9"/>
      <c r="R8" s="10"/>
      <c r="S8" s="11"/>
      <c r="T8" s="101"/>
      <c r="V8" s="10"/>
      <c r="W8" s="11"/>
      <c r="X8" s="9"/>
      <c r="Z8" s="5">
        <v>43984</v>
      </c>
      <c r="AA8" s="8">
        <v>1.5</v>
      </c>
      <c r="AB8" s="9" t="s">
        <v>100</v>
      </c>
    </row>
    <row r="9" spans="2:28" s="1" customFormat="1" ht="15" x14ac:dyDescent="0.2">
      <c r="B9" s="10"/>
      <c r="C9" s="8"/>
      <c r="D9" s="9"/>
      <c r="F9" s="121"/>
      <c r="G9" s="120"/>
      <c r="H9" s="9" t="s">
        <v>89</v>
      </c>
      <c r="J9" s="10">
        <v>44137</v>
      </c>
      <c r="K9" s="8">
        <v>13</v>
      </c>
      <c r="L9" s="9"/>
      <c r="N9" s="10"/>
      <c r="O9" s="8"/>
      <c r="P9" s="9"/>
      <c r="R9" s="10"/>
      <c r="S9" s="8"/>
      <c r="T9" s="101"/>
      <c r="V9" s="10"/>
      <c r="W9" s="8"/>
      <c r="X9" s="9"/>
      <c r="AA9" s="8"/>
      <c r="AB9" s="9"/>
    </row>
    <row r="10" spans="2:28" s="1" customFormat="1" ht="15" x14ac:dyDescent="0.2">
      <c r="B10" s="10"/>
      <c r="C10" s="8"/>
      <c r="D10" s="9"/>
      <c r="F10" s="121"/>
      <c r="G10" s="120"/>
      <c r="H10" s="9" t="s">
        <v>90</v>
      </c>
      <c r="J10" s="10">
        <v>44166</v>
      </c>
      <c r="K10" s="8">
        <v>11</v>
      </c>
      <c r="L10" s="9"/>
      <c r="N10" s="10"/>
      <c r="O10" s="8"/>
      <c r="P10" s="9"/>
      <c r="R10" s="10"/>
      <c r="S10" s="8"/>
      <c r="T10" s="101"/>
      <c r="V10" s="10"/>
      <c r="W10" s="8"/>
      <c r="X10" s="9"/>
      <c r="Z10" s="5"/>
      <c r="AA10" s="8"/>
      <c r="AB10" s="9"/>
    </row>
    <row r="11" spans="2:28" s="1" customFormat="1" ht="15" x14ac:dyDescent="0.2">
      <c r="B11" s="10"/>
      <c r="C11" s="8"/>
      <c r="D11" s="9"/>
      <c r="F11" s="121">
        <v>44083</v>
      </c>
      <c r="G11" s="120">
        <v>875</v>
      </c>
      <c r="H11" s="9" t="s">
        <v>112</v>
      </c>
      <c r="J11" s="10"/>
      <c r="K11" s="8"/>
      <c r="L11" s="9"/>
      <c r="N11" s="10"/>
      <c r="O11" s="8"/>
      <c r="P11" s="9"/>
      <c r="R11" s="10"/>
      <c r="S11" s="8"/>
      <c r="T11" s="101"/>
      <c r="V11" s="10"/>
      <c r="W11" s="8"/>
      <c r="X11" s="9"/>
      <c r="Z11" s="5"/>
      <c r="AA11" s="8"/>
      <c r="AB11" s="9"/>
    </row>
    <row r="12" spans="2:28" s="1" customFormat="1" ht="15" x14ac:dyDescent="0.2">
      <c r="B12" s="10"/>
      <c r="C12" s="8"/>
      <c r="D12" s="9"/>
      <c r="F12" s="121">
        <v>44121</v>
      </c>
      <c r="G12" s="120">
        <v>3675</v>
      </c>
      <c r="H12" s="9" t="s">
        <v>91</v>
      </c>
      <c r="J12" s="10"/>
      <c r="K12" s="8"/>
      <c r="L12" s="9"/>
      <c r="N12" s="10"/>
      <c r="O12" s="8"/>
      <c r="P12" s="9"/>
      <c r="R12" s="10"/>
      <c r="S12" s="8"/>
      <c r="T12" s="101"/>
      <c r="V12" s="10"/>
      <c r="W12" s="8"/>
      <c r="X12" s="9"/>
      <c r="Z12" s="5"/>
      <c r="AA12" s="8"/>
      <c r="AB12" s="9"/>
    </row>
    <row r="13" spans="2:28" s="1" customFormat="1" ht="15" x14ac:dyDescent="0.2">
      <c r="B13" s="10"/>
      <c r="C13" s="8"/>
      <c r="D13" s="9"/>
      <c r="F13" s="121">
        <v>44147</v>
      </c>
      <c r="G13" s="120">
        <v>2625</v>
      </c>
      <c r="H13" s="9" t="s">
        <v>92</v>
      </c>
      <c r="J13" s="10"/>
      <c r="K13" s="8"/>
      <c r="L13" s="9"/>
      <c r="N13" s="10"/>
      <c r="O13" s="8"/>
      <c r="P13" s="9"/>
      <c r="R13" s="10"/>
      <c r="S13" s="8"/>
      <c r="T13" s="101"/>
      <c r="V13" s="10"/>
      <c r="W13" s="8"/>
      <c r="X13" s="9"/>
      <c r="Z13" s="5"/>
      <c r="AA13" s="8"/>
      <c r="AB13" s="9"/>
    </row>
    <row r="14" spans="2:28" s="1" customFormat="1" ht="15" x14ac:dyDescent="0.2">
      <c r="B14" s="10"/>
      <c r="C14" s="8"/>
      <c r="D14" s="9"/>
      <c r="F14" s="121"/>
      <c r="G14" s="120"/>
      <c r="H14" s="9"/>
      <c r="J14" s="10"/>
      <c r="K14" s="8"/>
      <c r="L14" s="9"/>
      <c r="N14" s="10"/>
      <c r="O14" s="8"/>
      <c r="P14" s="9"/>
      <c r="R14" s="10"/>
      <c r="S14" s="8"/>
      <c r="T14" s="101"/>
      <c r="V14" s="10"/>
      <c r="W14" s="8"/>
      <c r="X14" s="9"/>
      <c r="Z14" s="10"/>
      <c r="AA14" s="8"/>
      <c r="AB14" s="9"/>
    </row>
    <row r="15" spans="2:28" s="1" customFormat="1" ht="15" x14ac:dyDescent="0.2">
      <c r="B15" s="10"/>
      <c r="C15" s="8"/>
      <c r="D15" s="9"/>
      <c r="F15" s="5"/>
      <c r="G15" s="8"/>
      <c r="H15" s="7"/>
      <c r="J15" s="5"/>
      <c r="K15" s="8"/>
      <c r="L15" s="7"/>
      <c r="N15" s="5"/>
      <c r="O15" s="8"/>
      <c r="P15" s="7"/>
      <c r="R15" s="5"/>
      <c r="S15" s="8"/>
      <c r="T15" s="102"/>
      <c r="V15" s="5"/>
      <c r="W15" s="8"/>
      <c r="X15" s="7"/>
      <c r="Z15" s="5"/>
      <c r="AA15" s="8"/>
      <c r="AB15" s="7"/>
    </row>
    <row r="16" spans="2:28" s="1" customFormat="1" ht="15" x14ac:dyDescent="0.2">
      <c r="B16" s="10"/>
      <c r="C16" s="8"/>
      <c r="D16" s="9"/>
      <c r="F16" s="5"/>
      <c r="G16" s="8"/>
      <c r="H16" s="7"/>
      <c r="J16" s="5"/>
      <c r="K16" s="8"/>
      <c r="L16" s="7"/>
      <c r="N16" s="5"/>
      <c r="O16" s="6"/>
      <c r="P16" s="7"/>
      <c r="R16" s="5"/>
      <c r="S16" s="6"/>
      <c r="T16" s="102"/>
      <c r="V16" s="5"/>
      <c r="W16" s="6"/>
      <c r="X16" s="7"/>
      <c r="Z16" s="5"/>
      <c r="AA16" s="6"/>
      <c r="AB16" s="7"/>
    </row>
    <row r="17" spans="2:28" s="1" customFormat="1" ht="15" x14ac:dyDescent="0.2">
      <c r="B17" s="10"/>
      <c r="C17" s="8"/>
      <c r="D17" s="9"/>
      <c r="F17" s="5"/>
      <c r="G17" s="8"/>
      <c r="H17" s="7"/>
      <c r="J17" s="5"/>
      <c r="K17" s="8"/>
      <c r="L17" s="7"/>
      <c r="N17" s="5"/>
      <c r="O17" s="6"/>
      <c r="P17" s="7"/>
      <c r="R17" s="5"/>
      <c r="S17" s="6"/>
      <c r="T17" s="102"/>
      <c r="V17" s="5"/>
      <c r="W17" s="6"/>
      <c r="X17" s="7"/>
      <c r="Z17" s="5"/>
      <c r="AA17" s="6"/>
      <c r="AB17" s="7"/>
    </row>
    <row r="18" spans="2:28" s="1" customFormat="1" ht="15" x14ac:dyDescent="0.2">
      <c r="B18" s="10"/>
      <c r="C18" s="8"/>
      <c r="D18" s="9"/>
      <c r="F18" s="5"/>
      <c r="G18" s="8"/>
      <c r="H18" s="7"/>
      <c r="J18" s="5"/>
      <c r="K18" s="8"/>
      <c r="L18" s="7"/>
      <c r="N18" s="5"/>
      <c r="O18" s="6"/>
      <c r="P18" s="7"/>
      <c r="R18" s="5"/>
      <c r="S18" s="6"/>
      <c r="T18" s="102"/>
      <c r="V18" s="5"/>
      <c r="W18" s="6"/>
      <c r="X18" s="7"/>
      <c r="Z18" s="5"/>
      <c r="AA18" s="6"/>
      <c r="AB18" s="7"/>
    </row>
    <row r="19" spans="2:28" s="1" customFormat="1" ht="15" x14ac:dyDescent="0.2">
      <c r="B19" s="10"/>
      <c r="C19" s="8"/>
      <c r="D19" s="9"/>
      <c r="F19" s="5"/>
      <c r="G19" s="8"/>
      <c r="H19" s="7"/>
      <c r="J19" s="5"/>
      <c r="K19" s="8"/>
      <c r="L19" s="7"/>
      <c r="N19" s="5"/>
      <c r="O19" s="6"/>
      <c r="P19" s="7"/>
      <c r="R19" s="5"/>
      <c r="S19" s="6"/>
      <c r="T19" s="102"/>
      <c r="V19" s="5"/>
      <c r="W19" s="6"/>
      <c r="X19" s="7"/>
      <c r="Z19" s="5"/>
      <c r="AA19" s="6"/>
      <c r="AB19" s="7"/>
    </row>
    <row r="20" spans="2:28" s="1" customFormat="1" ht="15" x14ac:dyDescent="0.2">
      <c r="B20" s="10"/>
      <c r="C20" s="8"/>
      <c r="D20" s="9"/>
      <c r="F20" s="5"/>
      <c r="G20" s="8"/>
      <c r="H20" s="7"/>
      <c r="J20" s="5"/>
      <c r="K20" s="8"/>
      <c r="L20" s="7"/>
      <c r="N20" s="5"/>
      <c r="O20" s="6"/>
      <c r="P20" s="7"/>
      <c r="R20" s="5"/>
      <c r="S20" s="6"/>
      <c r="T20" s="102"/>
      <c r="V20" s="5"/>
      <c r="W20" s="6"/>
      <c r="X20" s="7"/>
      <c r="Z20" s="5"/>
      <c r="AA20" s="6"/>
      <c r="AB20" s="7"/>
    </row>
    <row r="21" spans="2:28" s="1" customFormat="1" ht="15" x14ac:dyDescent="0.2">
      <c r="B21" s="10"/>
      <c r="C21" s="8"/>
      <c r="D21" s="9"/>
      <c r="F21" s="5"/>
      <c r="G21" s="8"/>
      <c r="H21" s="7"/>
      <c r="J21" s="5"/>
      <c r="K21" s="8"/>
      <c r="L21" s="7"/>
      <c r="N21" s="5"/>
      <c r="O21" s="6"/>
      <c r="P21" s="7"/>
      <c r="R21" s="5"/>
      <c r="S21" s="6"/>
      <c r="T21" s="102"/>
      <c r="V21" s="5"/>
      <c r="W21" s="6"/>
      <c r="X21" s="7"/>
      <c r="Z21" s="5"/>
      <c r="AA21" s="6"/>
      <c r="AB21" s="7"/>
    </row>
    <row r="22" spans="2:28" s="1" customFormat="1" ht="15" x14ac:dyDescent="0.2">
      <c r="B22" s="10"/>
      <c r="C22" s="8"/>
      <c r="D22" s="9"/>
      <c r="F22" s="5"/>
      <c r="G22" s="8"/>
      <c r="H22" s="7"/>
      <c r="J22" s="5"/>
      <c r="K22" s="8"/>
      <c r="L22" s="7"/>
      <c r="N22" s="5"/>
      <c r="O22" s="6"/>
      <c r="P22" s="7"/>
      <c r="R22" s="5"/>
      <c r="S22" s="6"/>
      <c r="T22" s="102"/>
      <c r="V22" s="5"/>
      <c r="W22" s="6"/>
      <c r="X22" s="7"/>
      <c r="Z22" s="5"/>
      <c r="AA22" s="6"/>
      <c r="AB22" s="7"/>
    </row>
    <row r="23" spans="2:28" s="1" customFormat="1" ht="15" x14ac:dyDescent="0.2">
      <c r="B23" s="10"/>
      <c r="C23" s="8"/>
      <c r="D23" s="9"/>
      <c r="F23" s="5"/>
      <c r="G23" s="8"/>
      <c r="H23" s="7"/>
      <c r="J23" s="13"/>
      <c r="K23" s="8"/>
      <c r="L23" s="7"/>
      <c r="N23" s="5"/>
      <c r="O23" s="6"/>
      <c r="P23" s="7"/>
      <c r="R23" s="5"/>
      <c r="S23" s="6"/>
      <c r="T23" s="102"/>
      <c r="V23" s="13"/>
      <c r="W23" s="6"/>
      <c r="X23" s="7"/>
      <c r="Z23" s="13"/>
      <c r="AA23" s="6"/>
      <c r="AB23" s="7"/>
    </row>
    <row r="24" spans="2:28" s="1" customFormat="1" ht="15" x14ac:dyDescent="0.2">
      <c r="B24" s="10"/>
      <c r="C24" s="8"/>
      <c r="D24" s="9"/>
      <c r="F24" s="5"/>
      <c r="G24" s="8"/>
      <c r="H24" s="7"/>
      <c r="J24" s="13"/>
      <c r="K24" s="8"/>
      <c r="L24" s="7"/>
      <c r="N24" s="5"/>
      <c r="O24" s="6"/>
      <c r="P24" s="7"/>
      <c r="R24" s="5"/>
      <c r="S24" s="6"/>
      <c r="T24" s="102"/>
      <c r="V24" s="13"/>
      <c r="W24" s="6"/>
      <c r="X24" s="7"/>
      <c r="Z24" s="13"/>
      <c r="AA24" s="6"/>
      <c r="AB24" s="7"/>
    </row>
    <row r="25" spans="2:28" s="1" customFormat="1" ht="15" x14ac:dyDescent="0.2">
      <c r="B25" s="10"/>
      <c r="C25" s="8"/>
      <c r="D25" s="9"/>
      <c r="F25" s="5"/>
      <c r="G25" s="8"/>
      <c r="H25" s="7"/>
      <c r="J25" s="13"/>
      <c r="K25" s="8"/>
      <c r="L25" s="7"/>
      <c r="N25" s="5"/>
      <c r="O25" s="6"/>
      <c r="P25" s="7"/>
      <c r="R25" s="5"/>
      <c r="S25" s="6"/>
      <c r="T25" s="102"/>
      <c r="V25" s="13"/>
      <c r="W25" s="6"/>
      <c r="X25" s="7"/>
      <c r="Z25" s="13"/>
      <c r="AA25" s="6"/>
      <c r="AB25" s="7"/>
    </row>
    <row r="26" spans="2:28" s="1" customFormat="1" ht="15" x14ac:dyDescent="0.2">
      <c r="B26" s="10"/>
      <c r="C26" s="8"/>
      <c r="D26" s="9"/>
      <c r="F26" s="5"/>
      <c r="G26" s="8"/>
      <c r="H26" s="7"/>
      <c r="J26" s="13"/>
      <c r="K26" s="8"/>
      <c r="L26" s="7"/>
      <c r="N26" s="5"/>
      <c r="O26" s="6"/>
      <c r="P26" s="7"/>
      <c r="R26" s="5"/>
      <c r="S26" s="6"/>
      <c r="T26" s="102"/>
      <c r="V26" s="13"/>
      <c r="W26" s="6"/>
      <c r="X26" s="7"/>
      <c r="Z26" s="13"/>
      <c r="AA26" s="6"/>
      <c r="AB26" s="7"/>
    </row>
    <row r="27" spans="2:28" s="1" customFormat="1" ht="15" x14ac:dyDescent="0.2">
      <c r="B27" s="10"/>
      <c r="C27" s="8"/>
      <c r="D27" s="9"/>
      <c r="F27" s="5"/>
      <c r="G27" s="8"/>
      <c r="H27" s="7"/>
      <c r="J27" s="13"/>
      <c r="K27" s="8"/>
      <c r="L27" s="7"/>
      <c r="N27" s="5"/>
      <c r="O27" s="6"/>
      <c r="P27" s="7"/>
      <c r="R27" s="5"/>
      <c r="S27" s="6"/>
      <c r="T27" s="102"/>
      <c r="V27" s="13"/>
      <c r="W27" s="6"/>
      <c r="X27" s="7"/>
      <c r="Z27" s="13"/>
      <c r="AA27" s="6"/>
      <c r="AB27" s="7"/>
    </row>
    <row r="28" spans="2:28" s="1" customFormat="1" ht="15" x14ac:dyDescent="0.2">
      <c r="B28" s="10"/>
      <c r="C28" s="8"/>
      <c r="D28" s="9"/>
      <c r="F28" s="5"/>
      <c r="G28" s="8"/>
      <c r="H28" s="7"/>
      <c r="J28" s="13"/>
      <c r="K28" s="8"/>
      <c r="L28" s="7"/>
      <c r="N28" s="5"/>
      <c r="O28" s="6"/>
      <c r="P28" s="7"/>
      <c r="R28" s="5"/>
      <c r="S28" s="6"/>
      <c r="T28" s="102"/>
      <c r="V28" s="13"/>
      <c r="W28" s="6"/>
      <c r="X28" s="7"/>
      <c r="Z28" s="13"/>
      <c r="AA28" s="6"/>
      <c r="AB28" s="7"/>
    </row>
    <row r="29" spans="2:28" s="1" customFormat="1" ht="15" x14ac:dyDescent="0.2">
      <c r="B29" s="10"/>
      <c r="C29" s="8"/>
      <c r="D29" s="9"/>
      <c r="F29" s="5"/>
      <c r="G29" s="8"/>
      <c r="H29" s="7"/>
      <c r="J29" s="13"/>
      <c r="K29" s="8"/>
      <c r="L29" s="7"/>
      <c r="N29" s="5"/>
      <c r="O29" s="6"/>
      <c r="P29" s="7"/>
      <c r="R29" s="5"/>
      <c r="S29" s="6"/>
      <c r="T29" s="102"/>
      <c r="V29" s="13"/>
      <c r="W29" s="6"/>
      <c r="X29" s="7"/>
      <c r="Z29" s="13"/>
      <c r="AA29" s="6"/>
      <c r="AB29" s="7"/>
    </row>
    <row r="30" spans="2:28" s="1" customFormat="1" ht="15" x14ac:dyDescent="0.2">
      <c r="B30" s="10"/>
      <c r="C30" s="8"/>
      <c r="D30" s="9"/>
      <c r="F30" s="5"/>
      <c r="G30" s="8"/>
      <c r="H30" s="7"/>
      <c r="J30" s="13"/>
      <c r="K30" s="8"/>
      <c r="L30" s="7"/>
      <c r="N30" s="5"/>
      <c r="O30" s="6"/>
      <c r="P30" s="7"/>
      <c r="R30" s="5"/>
      <c r="S30" s="6"/>
      <c r="T30" s="102"/>
      <c r="V30" s="13"/>
      <c r="W30" s="6"/>
      <c r="X30" s="7"/>
      <c r="Z30" s="13"/>
      <c r="AA30" s="6"/>
      <c r="AB30" s="7"/>
    </row>
    <row r="31" spans="2:28" s="1" customFormat="1" ht="15" x14ac:dyDescent="0.2">
      <c r="B31" s="10"/>
      <c r="C31" s="8"/>
      <c r="D31" s="9"/>
      <c r="F31" s="5"/>
      <c r="G31" s="8"/>
      <c r="H31" s="7"/>
      <c r="J31" s="13"/>
      <c r="K31" s="8"/>
      <c r="L31" s="7"/>
      <c r="N31" s="5"/>
      <c r="O31" s="6"/>
      <c r="P31" s="7"/>
      <c r="R31" s="5"/>
      <c r="S31" s="6"/>
      <c r="T31" s="102"/>
      <c r="V31" s="13"/>
      <c r="W31" s="6"/>
      <c r="X31" s="7"/>
      <c r="Z31" s="13"/>
      <c r="AA31" s="6"/>
      <c r="AB31" s="7"/>
    </row>
    <row r="32" spans="2:28" s="1" customFormat="1" ht="15" x14ac:dyDescent="0.2">
      <c r="B32" s="10"/>
      <c r="C32" s="8"/>
      <c r="D32" s="9"/>
      <c r="F32" s="5"/>
      <c r="G32" s="8"/>
      <c r="H32" s="7"/>
      <c r="J32" s="13"/>
      <c r="K32" s="8"/>
      <c r="L32" s="7"/>
      <c r="N32" s="5"/>
      <c r="O32" s="6"/>
      <c r="P32" s="7"/>
      <c r="R32" s="5"/>
      <c r="S32" s="6"/>
      <c r="T32" s="102"/>
      <c r="V32" s="13"/>
      <c r="W32" s="6"/>
      <c r="X32" s="7"/>
      <c r="Z32" s="13"/>
      <c r="AA32" s="6"/>
      <c r="AB32" s="7"/>
    </row>
    <row r="33" spans="2:28" s="1" customFormat="1" ht="15" x14ac:dyDescent="0.2">
      <c r="B33" s="10"/>
      <c r="C33" s="8"/>
      <c r="D33" s="9"/>
      <c r="F33" s="5"/>
      <c r="G33" s="8"/>
      <c r="H33" s="7"/>
      <c r="J33" s="13"/>
      <c r="K33" s="8"/>
      <c r="L33" s="7"/>
      <c r="N33" s="5"/>
      <c r="O33" s="6"/>
      <c r="P33" s="7"/>
      <c r="R33" s="5"/>
      <c r="S33" s="6"/>
      <c r="T33" s="102"/>
      <c r="V33" s="13"/>
      <c r="W33" s="6"/>
      <c r="X33" s="7"/>
      <c r="Z33" s="13"/>
      <c r="AA33" s="6"/>
      <c r="AB33" s="7"/>
    </row>
    <row r="34" spans="2:28" s="1" customFormat="1" ht="15" x14ac:dyDescent="0.2">
      <c r="B34" s="10"/>
      <c r="C34" s="8"/>
      <c r="D34" s="9"/>
      <c r="F34" s="5"/>
      <c r="G34" s="8"/>
      <c r="H34" s="7"/>
      <c r="J34" s="13"/>
      <c r="K34" s="8"/>
      <c r="L34" s="7"/>
      <c r="N34" s="5"/>
      <c r="O34" s="6"/>
      <c r="P34" s="7"/>
      <c r="R34" s="5"/>
      <c r="S34" s="6"/>
      <c r="T34" s="102"/>
      <c r="V34" s="13"/>
      <c r="W34" s="6"/>
      <c r="X34" s="7"/>
      <c r="Z34" s="13"/>
      <c r="AA34" s="6"/>
      <c r="AB34" s="7"/>
    </row>
    <row r="35" spans="2:28" s="1" customFormat="1" ht="15" x14ac:dyDescent="0.2">
      <c r="B35" s="10"/>
      <c r="C35" s="8"/>
      <c r="D35" s="9"/>
      <c r="F35" s="5"/>
      <c r="G35" s="8"/>
      <c r="H35" s="7"/>
      <c r="J35" s="13"/>
      <c r="K35" s="8"/>
      <c r="L35" s="7"/>
      <c r="N35" s="5"/>
      <c r="O35" s="6"/>
      <c r="P35" s="7"/>
      <c r="R35" s="5"/>
      <c r="S35" s="6"/>
      <c r="T35" s="102"/>
      <c r="V35" s="13"/>
      <c r="W35" s="6"/>
      <c r="X35" s="7"/>
      <c r="Z35" s="13"/>
      <c r="AA35" s="6"/>
      <c r="AB35" s="7"/>
    </row>
    <row r="36" spans="2:28" s="1" customFormat="1" ht="15" x14ac:dyDescent="0.2">
      <c r="B36" s="10"/>
      <c r="C36" s="8"/>
      <c r="D36" s="9"/>
      <c r="F36" s="5"/>
      <c r="G36" s="8"/>
      <c r="H36" s="7"/>
      <c r="J36" s="13"/>
      <c r="K36" s="8"/>
      <c r="L36" s="7"/>
      <c r="N36" s="5"/>
      <c r="O36" s="6"/>
      <c r="P36" s="7"/>
      <c r="R36" s="5"/>
      <c r="S36" s="6"/>
      <c r="T36" s="102"/>
      <c r="V36" s="13"/>
      <c r="W36" s="6"/>
      <c r="X36" s="7"/>
      <c r="Z36" s="13"/>
      <c r="AA36" s="6"/>
      <c r="AB36" s="7"/>
    </row>
    <row r="37" spans="2:28" s="1" customFormat="1" ht="15" x14ac:dyDescent="0.2">
      <c r="B37" s="10"/>
      <c r="C37" s="8"/>
      <c r="D37" s="9"/>
      <c r="F37" s="5"/>
      <c r="G37" s="8"/>
      <c r="H37" s="7"/>
      <c r="J37" s="13"/>
      <c r="K37" s="8"/>
      <c r="L37" s="7"/>
      <c r="N37" s="5"/>
      <c r="O37" s="6"/>
      <c r="P37" s="7"/>
      <c r="R37" s="5"/>
      <c r="S37" s="6"/>
      <c r="T37" s="102"/>
      <c r="V37" s="13"/>
      <c r="W37" s="6"/>
      <c r="X37" s="7"/>
      <c r="Z37" s="13"/>
      <c r="AA37" s="6"/>
      <c r="AB37" s="7"/>
    </row>
    <row r="38" spans="2:28" s="1" customFormat="1" ht="15" x14ac:dyDescent="0.2">
      <c r="B38" s="10"/>
      <c r="C38" s="8"/>
      <c r="D38" s="9"/>
      <c r="F38" s="5"/>
      <c r="G38" s="8"/>
      <c r="H38" s="7"/>
      <c r="J38" s="13"/>
      <c r="K38" s="8"/>
      <c r="L38" s="7"/>
      <c r="N38" s="5"/>
      <c r="O38" s="6"/>
      <c r="P38" s="7"/>
      <c r="R38" s="5"/>
      <c r="S38" s="6"/>
      <c r="T38" s="102"/>
      <c r="V38" s="13"/>
      <c r="W38" s="6"/>
      <c r="X38" s="7"/>
      <c r="Z38" s="13"/>
      <c r="AA38" s="6"/>
      <c r="AB38" s="7"/>
    </row>
    <row r="39" spans="2:28" s="1" customFormat="1" ht="15" x14ac:dyDescent="0.2">
      <c r="B39" s="10"/>
      <c r="C39" s="8"/>
      <c r="D39" s="9"/>
      <c r="F39" s="5"/>
      <c r="G39" s="8"/>
      <c r="H39" s="7"/>
      <c r="J39" s="13"/>
      <c r="K39" s="8"/>
      <c r="L39" s="7"/>
      <c r="N39" s="5"/>
      <c r="O39" s="6"/>
      <c r="P39" s="7"/>
      <c r="R39" s="5"/>
      <c r="S39" s="6"/>
      <c r="T39" s="102"/>
      <c r="V39" s="13"/>
      <c r="W39" s="6"/>
      <c r="X39" s="7"/>
      <c r="Z39" s="13"/>
      <c r="AA39" s="6"/>
      <c r="AB39" s="7"/>
    </row>
    <row r="40" spans="2:28" s="1" customFormat="1" ht="15" x14ac:dyDescent="0.2">
      <c r="B40" s="10"/>
      <c r="C40" s="8"/>
      <c r="D40" s="9"/>
      <c r="F40" s="5"/>
      <c r="G40" s="8"/>
      <c r="H40" s="7"/>
      <c r="J40" s="13"/>
      <c r="K40" s="8"/>
      <c r="L40" s="7"/>
      <c r="N40" s="5"/>
      <c r="O40" s="6"/>
      <c r="P40" s="7"/>
      <c r="R40" s="5"/>
      <c r="S40" s="6"/>
      <c r="T40" s="102"/>
      <c r="V40" s="13"/>
      <c r="W40" s="6"/>
      <c r="X40" s="7"/>
      <c r="Z40" s="13"/>
      <c r="AA40" s="6"/>
      <c r="AB40" s="7"/>
    </row>
    <row r="41" spans="2:28" s="1" customFormat="1" ht="15" x14ac:dyDescent="0.2">
      <c r="B41" s="10"/>
      <c r="C41" s="8"/>
      <c r="D41" s="9"/>
      <c r="F41" s="5"/>
      <c r="G41" s="8"/>
      <c r="H41" s="7"/>
      <c r="J41" s="13"/>
      <c r="K41" s="6"/>
      <c r="L41" s="7"/>
      <c r="N41" s="5"/>
      <c r="O41" s="6"/>
      <c r="P41" s="7"/>
      <c r="R41" s="5"/>
      <c r="S41" s="6"/>
      <c r="T41" s="102"/>
      <c r="V41" s="13"/>
      <c r="W41" s="6"/>
      <c r="X41" s="7"/>
      <c r="Z41" s="13"/>
      <c r="AA41" s="6"/>
      <c r="AB41" s="7"/>
    </row>
    <row r="42" spans="2:28" s="1" customFormat="1" ht="15" x14ac:dyDescent="0.2">
      <c r="B42" s="10"/>
      <c r="C42" s="8"/>
      <c r="D42" s="9"/>
      <c r="F42" s="5"/>
      <c r="G42" s="8"/>
      <c r="H42" s="7"/>
      <c r="J42" s="13"/>
      <c r="K42" s="6"/>
      <c r="L42" s="7"/>
      <c r="N42" s="5"/>
      <c r="O42" s="6"/>
      <c r="P42" s="7"/>
      <c r="R42" s="5"/>
      <c r="S42" s="6"/>
      <c r="T42" s="102"/>
      <c r="V42" s="13"/>
      <c r="W42" s="6"/>
      <c r="X42" s="7"/>
      <c r="Z42" s="13"/>
      <c r="AA42" s="6"/>
      <c r="AB42" s="7"/>
    </row>
    <row r="43" spans="2:28" s="1" customFormat="1" ht="15" x14ac:dyDescent="0.2">
      <c r="B43" s="10"/>
      <c r="C43" s="8"/>
      <c r="D43" s="9"/>
      <c r="F43" s="5"/>
      <c r="G43" s="8"/>
      <c r="H43" s="7"/>
      <c r="J43" s="13"/>
      <c r="K43" s="6"/>
      <c r="L43" s="7"/>
      <c r="N43" s="5"/>
      <c r="O43" s="6"/>
      <c r="P43" s="7"/>
      <c r="R43" s="5"/>
      <c r="S43" s="6"/>
      <c r="T43" s="102"/>
      <c r="V43" s="13"/>
      <c r="W43" s="6"/>
      <c r="X43" s="7"/>
      <c r="Z43" s="13"/>
      <c r="AA43" s="6"/>
      <c r="AB43" s="7"/>
    </row>
    <row r="44" spans="2:28" s="1" customFormat="1" ht="15" x14ac:dyDescent="0.2">
      <c r="B44" s="10"/>
      <c r="C44" s="8"/>
      <c r="D44" s="9"/>
      <c r="F44" s="5"/>
      <c r="G44" s="8"/>
      <c r="H44" s="7"/>
      <c r="J44" s="13"/>
      <c r="K44" s="6"/>
      <c r="L44" s="7"/>
      <c r="N44" s="5"/>
      <c r="O44" s="6"/>
      <c r="P44" s="7"/>
      <c r="R44" s="5"/>
      <c r="S44" s="6"/>
      <c r="T44" s="102"/>
      <c r="V44" s="13"/>
      <c r="W44" s="6"/>
      <c r="X44" s="7"/>
      <c r="Z44" s="13"/>
      <c r="AA44" s="6"/>
      <c r="AB44" s="7"/>
    </row>
    <row r="45" spans="2:28" s="1" customFormat="1" ht="15" x14ac:dyDescent="0.2">
      <c r="B45" s="10"/>
      <c r="C45" s="8"/>
      <c r="D45" s="9"/>
      <c r="F45" s="5"/>
      <c r="G45" s="8"/>
      <c r="H45" s="7"/>
      <c r="J45" s="13"/>
      <c r="K45" s="6"/>
      <c r="L45" s="7"/>
      <c r="N45" s="5"/>
      <c r="O45" s="6"/>
      <c r="P45" s="7"/>
      <c r="R45" s="5"/>
      <c r="S45" s="6"/>
      <c r="T45" s="102"/>
      <c r="V45" s="13"/>
      <c r="W45" s="6"/>
      <c r="X45" s="7"/>
      <c r="Z45" s="13"/>
      <c r="AA45" s="6"/>
      <c r="AB45" s="7"/>
    </row>
    <row r="46" spans="2:28" s="1" customFormat="1" ht="15" x14ac:dyDescent="0.2">
      <c r="B46" s="10"/>
      <c r="C46" s="8"/>
      <c r="D46" s="9"/>
      <c r="F46" s="5"/>
      <c r="G46" s="8"/>
      <c r="H46" s="7"/>
      <c r="J46" s="13"/>
      <c r="K46" s="6"/>
      <c r="L46" s="7"/>
      <c r="N46" s="5"/>
      <c r="O46" s="6"/>
      <c r="P46" s="7"/>
      <c r="R46" s="5"/>
      <c r="S46" s="6"/>
      <c r="T46" s="102"/>
      <c r="V46" s="13"/>
      <c r="W46" s="6"/>
      <c r="X46" s="7"/>
      <c r="Z46" s="13"/>
      <c r="AA46" s="6"/>
      <c r="AB46" s="7"/>
    </row>
    <row r="47" spans="2:28" s="1" customFormat="1" ht="15" x14ac:dyDescent="0.2">
      <c r="B47" s="10"/>
      <c r="C47" s="8"/>
      <c r="D47" s="9"/>
      <c r="F47" s="5"/>
      <c r="G47" s="8"/>
      <c r="H47" s="7"/>
      <c r="J47" s="13"/>
      <c r="K47" s="6"/>
      <c r="L47" s="7"/>
      <c r="N47" s="5"/>
      <c r="O47" s="6"/>
      <c r="P47" s="7"/>
      <c r="R47" s="5"/>
      <c r="S47" s="6"/>
      <c r="T47" s="102"/>
      <c r="V47" s="13"/>
      <c r="W47" s="6"/>
      <c r="X47" s="7"/>
      <c r="Z47" s="13"/>
      <c r="AA47" s="6"/>
      <c r="AB47" s="7"/>
    </row>
    <row r="48" spans="2:28" s="1" customFormat="1" ht="15" x14ac:dyDescent="0.2">
      <c r="B48" s="10"/>
      <c r="C48" s="8"/>
      <c r="D48" s="9"/>
      <c r="F48" s="5"/>
      <c r="G48" s="8"/>
      <c r="H48" s="7"/>
      <c r="J48" s="13"/>
      <c r="K48" s="6"/>
      <c r="L48" s="7"/>
      <c r="N48" s="5"/>
      <c r="O48" s="6"/>
      <c r="P48" s="7"/>
      <c r="R48" s="5"/>
      <c r="S48" s="6"/>
      <c r="T48" s="102"/>
      <c r="V48" s="13"/>
      <c r="W48" s="6"/>
      <c r="X48" s="7"/>
      <c r="Z48" s="13"/>
      <c r="AA48" s="6"/>
      <c r="AB48" s="7"/>
    </row>
    <row r="49" spans="2:28" s="1" customFormat="1" ht="15" x14ac:dyDescent="0.2">
      <c r="B49" s="10"/>
      <c r="C49" s="8"/>
      <c r="D49" s="9"/>
      <c r="F49" s="5"/>
      <c r="G49" s="8"/>
      <c r="H49" s="7"/>
      <c r="J49" s="13"/>
      <c r="K49" s="6"/>
      <c r="L49" s="7"/>
      <c r="N49" s="5"/>
      <c r="O49" s="6"/>
      <c r="P49" s="7"/>
      <c r="R49" s="5"/>
      <c r="S49" s="6"/>
      <c r="T49" s="102"/>
      <c r="V49" s="13"/>
      <c r="W49" s="6"/>
      <c r="X49" s="7"/>
      <c r="Z49" s="13"/>
      <c r="AA49" s="6"/>
      <c r="AB49" s="7"/>
    </row>
    <row r="50" spans="2:28" s="1" customFormat="1" x14ac:dyDescent="0.25">
      <c r="B50" s="48"/>
      <c r="C50" s="49"/>
      <c r="D50" s="50"/>
      <c r="F50" s="44"/>
      <c r="G50" s="49"/>
      <c r="H50" s="41"/>
      <c r="J50" s="39"/>
      <c r="K50" s="40"/>
      <c r="L50" s="41"/>
      <c r="N50" s="44"/>
      <c r="O50" s="40"/>
      <c r="P50" s="41"/>
      <c r="R50" s="44"/>
      <c r="S50" s="40"/>
      <c r="T50" s="103"/>
      <c r="V50" s="39"/>
      <c r="W50" s="40"/>
      <c r="X50" s="41"/>
      <c r="Z50" s="84">
        <v>44196</v>
      </c>
      <c r="AA50" s="95"/>
      <c r="AB50" s="85" t="s">
        <v>54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7CFBB-F825-4F25-9A11-4E5A906960B7}">
  <dimension ref="G1:Q44"/>
  <sheetViews>
    <sheetView topLeftCell="B19" zoomScale="80" zoomScaleNormal="80" workbookViewId="0">
      <selection activeCell="K39" sqref="K39"/>
    </sheetView>
  </sheetViews>
  <sheetFormatPr baseColWidth="10" defaultColWidth="11.42578125" defaultRowHeight="18" customHeight="1" x14ac:dyDescent="0.2"/>
  <cols>
    <col min="1" max="7" width="11.42578125" style="1"/>
    <col min="8" max="8" width="11.42578125" style="59"/>
    <col min="9" max="9" width="36.5703125" style="1" customWidth="1"/>
    <col min="10" max="10" width="15.28515625" style="2" customWidth="1"/>
    <col min="11" max="11" width="21.140625" style="2" customWidth="1"/>
    <col min="12" max="12" width="11.140625" style="76" customWidth="1"/>
    <col min="13" max="13" width="15.28515625" style="2" customWidth="1"/>
    <col min="14" max="16384" width="11.42578125" style="1"/>
  </cols>
  <sheetData>
    <row r="1" spans="8:13" ht="18" customHeight="1" x14ac:dyDescent="0.2">
      <c r="I1" s="59"/>
      <c r="J1" s="68"/>
      <c r="K1" s="68"/>
      <c r="L1" s="59"/>
      <c r="M1" s="68"/>
    </row>
    <row r="2" spans="8:13" ht="18" customHeight="1" x14ac:dyDescent="0.2">
      <c r="I2" s="59"/>
      <c r="J2" s="68"/>
      <c r="K2" s="68"/>
      <c r="L2" s="59"/>
      <c r="M2" s="68"/>
    </row>
    <row r="3" spans="8:13" ht="18" customHeight="1" x14ac:dyDescent="0.2">
      <c r="I3" s="59"/>
      <c r="J3" s="68"/>
      <c r="K3" s="68"/>
      <c r="L3" s="59"/>
      <c r="M3" s="68"/>
    </row>
    <row r="4" spans="8:13" ht="18" customHeight="1" x14ac:dyDescent="0.2">
      <c r="I4" s="59"/>
      <c r="J4" s="68"/>
      <c r="K4" s="68"/>
      <c r="L4" s="59"/>
      <c r="M4" s="68"/>
    </row>
    <row r="5" spans="8:13" ht="18" customHeight="1" x14ac:dyDescent="0.2">
      <c r="I5" s="69"/>
      <c r="J5" s="74" t="s">
        <v>55</v>
      </c>
      <c r="K5" s="74"/>
      <c r="L5" s="59"/>
      <c r="M5" s="108" t="s">
        <v>55</v>
      </c>
    </row>
    <row r="6" spans="8:13" ht="18" customHeight="1" x14ac:dyDescent="0.25">
      <c r="H6" s="70" t="s">
        <v>69</v>
      </c>
      <c r="I6" s="71" t="s">
        <v>72</v>
      </c>
      <c r="J6" s="72">
        <v>2019</v>
      </c>
      <c r="K6" s="72"/>
      <c r="L6" s="59"/>
      <c r="M6" s="109">
        <v>2020</v>
      </c>
    </row>
    <row r="7" spans="8:13" ht="18" customHeight="1" x14ac:dyDescent="0.2">
      <c r="H7" s="59">
        <v>31</v>
      </c>
      <c r="I7" s="69" t="s">
        <v>56</v>
      </c>
      <c r="J7" s="73">
        <f>[1]Spillekvelder!$E$1+[1]Spillekvelder!$F$1</f>
        <v>89690</v>
      </c>
      <c r="K7" s="73"/>
      <c r="L7" s="59"/>
      <c r="M7" s="110">
        <f>Spillekvelder!$E$1+Spillekvelder!$F$1</f>
        <v>47033</v>
      </c>
    </row>
    <row r="8" spans="8:13" ht="18" customHeight="1" x14ac:dyDescent="0.2">
      <c r="H8" s="59">
        <v>32</v>
      </c>
      <c r="I8" s="69" t="s">
        <v>57</v>
      </c>
      <c r="J8" s="73">
        <f>'[1]Andre inntekter'!$C$1</f>
        <v>20000</v>
      </c>
      <c r="K8" s="73"/>
      <c r="L8" s="59"/>
      <c r="M8" s="110">
        <f>'Andre inntekter'!$C$1</f>
        <v>20470</v>
      </c>
    </row>
    <row r="9" spans="8:13" ht="18" customHeight="1" x14ac:dyDescent="0.2">
      <c r="H9" s="59">
        <v>33</v>
      </c>
      <c r="I9" s="69" t="s">
        <v>1</v>
      </c>
      <c r="J9" s="73">
        <f>'[1]Andre inntekter'!$H$1</f>
        <v>22326</v>
      </c>
      <c r="K9" s="73"/>
      <c r="L9" s="59"/>
      <c r="M9" s="110">
        <f>'Andre inntekter'!$H$1</f>
        <v>5748</v>
      </c>
    </row>
    <row r="10" spans="8:13" ht="18" customHeight="1" x14ac:dyDescent="0.2">
      <c r="H10" s="59">
        <v>34</v>
      </c>
      <c r="I10" s="69" t="s">
        <v>0</v>
      </c>
      <c r="J10" s="73">
        <f>'[1]Andre inntekter'!$L$1</f>
        <v>2393</v>
      </c>
      <c r="K10" s="73"/>
      <c r="L10" s="59"/>
      <c r="M10" s="110">
        <f>'Andre inntekter'!$L$1</f>
        <v>2669</v>
      </c>
    </row>
    <row r="11" spans="8:13" ht="18" customHeight="1" x14ac:dyDescent="0.2">
      <c r="H11" s="59">
        <v>35</v>
      </c>
      <c r="I11" s="69" t="s">
        <v>2</v>
      </c>
      <c r="J11" s="73">
        <f>'[1]Andre inntekter'!$P$1</f>
        <v>1040</v>
      </c>
      <c r="K11" s="73"/>
      <c r="L11" s="59"/>
      <c r="M11" s="110">
        <f>'Andre inntekter'!$P$1</f>
        <v>118</v>
      </c>
    </row>
    <row r="12" spans="8:13" ht="18" customHeight="1" x14ac:dyDescent="0.2">
      <c r="H12" s="59">
        <v>36</v>
      </c>
      <c r="I12" s="69" t="s">
        <v>32</v>
      </c>
      <c r="J12" s="73">
        <f>'[1]Andre inntekter'!$T$1</f>
        <v>1087</v>
      </c>
      <c r="K12" s="73"/>
      <c r="L12" s="59"/>
      <c r="M12" s="110">
        <v>577</v>
      </c>
    </row>
    <row r="13" spans="8:13" ht="18" customHeight="1" x14ac:dyDescent="0.2">
      <c r="H13" s="59">
        <v>37</v>
      </c>
      <c r="L13" s="59"/>
      <c r="M13" s="111"/>
    </row>
    <row r="14" spans="8:13" ht="18" customHeight="1" x14ac:dyDescent="0.2">
      <c r="H14" s="59">
        <v>38</v>
      </c>
      <c r="L14" s="59"/>
      <c r="M14" s="111"/>
    </row>
    <row r="15" spans="8:13" ht="18" customHeight="1" x14ac:dyDescent="0.2">
      <c r="H15" s="59">
        <v>39</v>
      </c>
      <c r="L15" s="59"/>
      <c r="M15" s="111"/>
    </row>
    <row r="16" spans="8:13" ht="18" customHeight="1" thickBot="1" x14ac:dyDescent="0.25">
      <c r="I16" s="77" t="s">
        <v>58</v>
      </c>
      <c r="J16" s="78">
        <f>SUM(J7:J15)</f>
        <v>136536</v>
      </c>
      <c r="K16" s="78"/>
      <c r="L16" s="59"/>
      <c r="M16" s="112">
        <f>SUM(M7:M15)</f>
        <v>76615</v>
      </c>
    </row>
    <row r="17" spans="8:16" ht="18" customHeight="1" thickTop="1" x14ac:dyDescent="0.2">
      <c r="I17" s="69"/>
      <c r="J17" s="73"/>
      <c r="K17" s="73"/>
      <c r="L17" s="59"/>
      <c r="M17" s="110"/>
    </row>
    <row r="18" spans="8:16" ht="18" customHeight="1" x14ac:dyDescent="0.2">
      <c r="H18" s="59">
        <v>62</v>
      </c>
      <c r="I18" s="69" t="s">
        <v>70</v>
      </c>
      <c r="J18" s="73">
        <f>[1]Spillekvelder!$G$1+[1]Spillekvelder!$H$1</f>
        <v>25570</v>
      </c>
      <c r="K18" s="73"/>
      <c r="L18" s="59"/>
      <c r="M18" s="110">
        <f>Spillekvelder!$G$1+Spillekvelder!$H$1</f>
        <v>10840</v>
      </c>
    </row>
    <row r="19" spans="8:16" ht="18" customHeight="1" x14ac:dyDescent="0.2">
      <c r="H19" s="59">
        <v>63</v>
      </c>
      <c r="I19" s="69" t="s">
        <v>107</v>
      </c>
      <c r="J19" s="73">
        <f>'[1]Andre kostnader'!$C$1</f>
        <v>11000</v>
      </c>
      <c r="K19" s="73"/>
      <c r="L19" s="59"/>
      <c r="M19" s="110">
        <f>'Andre kostnader'!$C$1</f>
        <v>14090</v>
      </c>
    </row>
    <row r="20" spans="8:16" ht="18" customHeight="1" x14ac:dyDescent="0.2">
      <c r="H20" s="59">
        <v>64</v>
      </c>
      <c r="I20" s="69" t="s">
        <v>3</v>
      </c>
      <c r="J20" s="73">
        <f>'[1]Andre kostnader'!$G$1</f>
        <v>29120</v>
      </c>
      <c r="K20" s="73"/>
      <c r="L20" s="59"/>
      <c r="M20" s="110">
        <f>'Andre kostnader'!$G$1</f>
        <v>19075</v>
      </c>
    </row>
    <row r="21" spans="8:16" ht="18" customHeight="1" x14ac:dyDescent="0.2">
      <c r="H21" s="59">
        <v>65</v>
      </c>
      <c r="I21" s="69" t="s">
        <v>45</v>
      </c>
      <c r="J21" s="73">
        <f>'[1]Andre kostnader'!$K$1</f>
        <v>101</v>
      </c>
      <c r="K21" s="73"/>
      <c r="L21" s="59"/>
      <c r="M21" s="110">
        <f>'Andre kostnader'!$K$1</f>
        <v>79.5</v>
      </c>
    </row>
    <row r="22" spans="8:16" ht="18" customHeight="1" x14ac:dyDescent="0.2">
      <c r="H22" s="59">
        <v>66</v>
      </c>
      <c r="I22" s="69" t="s">
        <v>47</v>
      </c>
      <c r="J22" s="73">
        <f>'[1]Andre kostnader'!$O$1</f>
        <v>20880</v>
      </c>
      <c r="K22" s="73"/>
      <c r="L22" s="59"/>
      <c r="M22" s="110">
        <f>'Andre kostnader'!$O$1</f>
        <v>18800</v>
      </c>
    </row>
    <row r="23" spans="8:16" ht="18" customHeight="1" x14ac:dyDescent="0.2">
      <c r="H23" s="59">
        <v>67</v>
      </c>
      <c r="I23" s="69" t="s">
        <v>48</v>
      </c>
      <c r="J23" s="73">
        <f>'[1]Andre kostnader'!$S$1</f>
        <v>20580</v>
      </c>
      <c r="K23" s="73"/>
      <c r="L23" s="59"/>
      <c r="M23" s="110">
        <f>'Andre kostnader'!$S$1</f>
        <v>7582</v>
      </c>
    </row>
    <row r="24" spans="8:16" ht="18" customHeight="1" x14ac:dyDescent="0.2">
      <c r="H24" s="59">
        <v>68</v>
      </c>
      <c r="I24" s="69" t="s">
        <v>51</v>
      </c>
      <c r="J24" s="73">
        <f>'[1]Andre kostnader'!$W$1</f>
        <v>12540</v>
      </c>
      <c r="K24" s="73"/>
      <c r="L24" s="59"/>
      <c r="M24" s="110">
        <f>'Andre kostnader'!$W$1</f>
        <v>0</v>
      </c>
    </row>
    <row r="25" spans="8:16" ht="18" customHeight="1" x14ac:dyDescent="0.2">
      <c r="H25" s="59">
        <v>69</v>
      </c>
      <c r="I25" s="69" t="s">
        <v>53</v>
      </c>
      <c r="J25" s="73">
        <f>'[1]Andre kostnader'!$AA$1</f>
        <v>2087.5</v>
      </c>
      <c r="K25" s="73"/>
      <c r="L25" s="59"/>
      <c r="M25" s="110">
        <f>'Andre kostnader'!$AA$1</f>
        <v>1544.5</v>
      </c>
    </row>
    <row r="26" spans="8:16" ht="18" customHeight="1" x14ac:dyDescent="0.2">
      <c r="H26" s="59">
        <v>70</v>
      </c>
      <c r="I26" s="69"/>
      <c r="J26" s="73"/>
      <c r="K26" s="73"/>
      <c r="L26" s="59"/>
      <c r="M26" s="110"/>
    </row>
    <row r="27" spans="8:16" ht="18" customHeight="1" thickBot="1" x14ac:dyDescent="0.25">
      <c r="I27" s="77" t="s">
        <v>59</v>
      </c>
      <c r="J27" s="78">
        <f>SUM(J18:J26)</f>
        <v>121878.5</v>
      </c>
      <c r="K27" s="78"/>
      <c r="L27" s="59"/>
      <c r="M27" s="112">
        <f>SUM(M18:M26)</f>
        <v>72011</v>
      </c>
    </row>
    <row r="28" spans="8:16" ht="18" customHeight="1" thickTop="1" x14ac:dyDescent="0.2">
      <c r="I28" s="69"/>
      <c r="J28" s="75"/>
      <c r="K28" s="75"/>
      <c r="L28" s="59"/>
      <c r="M28" s="113"/>
    </row>
    <row r="29" spans="8:16" ht="18" customHeight="1" thickBot="1" x14ac:dyDescent="0.3">
      <c r="I29" s="77" t="s">
        <v>60</v>
      </c>
      <c r="J29" s="78">
        <f>J16-J27</f>
        <v>14657.5</v>
      </c>
      <c r="K29" s="78"/>
      <c r="L29" s="59"/>
      <c r="M29" s="112">
        <f>M16-M27</f>
        <v>4604</v>
      </c>
      <c r="P29" s="136" t="s">
        <v>133</v>
      </c>
    </row>
    <row r="30" spans="8:16" ht="18" customHeight="1" thickTop="1" x14ac:dyDescent="0.25">
      <c r="I30" s="69"/>
      <c r="J30" s="75"/>
      <c r="K30" s="75"/>
      <c r="L30" s="59"/>
      <c r="M30" s="113"/>
      <c r="P30" s="137">
        <f>M37-J37-M29</f>
        <v>73</v>
      </c>
    </row>
    <row r="31" spans="8:16" ht="18" customHeight="1" x14ac:dyDescent="0.2">
      <c r="I31" s="69"/>
      <c r="L31" s="59"/>
      <c r="M31" s="111"/>
    </row>
    <row r="32" spans="8:16" ht="18" customHeight="1" x14ac:dyDescent="0.2">
      <c r="I32" s="79" t="s">
        <v>71</v>
      </c>
      <c r="J32" s="72">
        <f>J6</f>
        <v>2019</v>
      </c>
      <c r="K32" s="80"/>
      <c r="L32" s="59"/>
      <c r="M32" s="114">
        <f>M6</f>
        <v>2020</v>
      </c>
    </row>
    <row r="33" spans="7:17" ht="18" customHeight="1" x14ac:dyDescent="0.2">
      <c r="I33" s="69" t="s">
        <v>61</v>
      </c>
      <c r="J33" s="73">
        <v>0</v>
      </c>
      <c r="K33" s="73"/>
      <c r="L33" s="59"/>
      <c r="M33" s="110">
        <v>0</v>
      </c>
    </row>
    <row r="34" spans="7:17" ht="18" customHeight="1" x14ac:dyDescent="0.25">
      <c r="G34" s="93"/>
      <c r="I34" s="69" t="s">
        <v>83</v>
      </c>
      <c r="J34" s="73">
        <v>71178</v>
      </c>
      <c r="K34" s="73" t="s">
        <v>137</v>
      </c>
      <c r="L34" s="59"/>
      <c r="M34" s="134">
        <v>75613</v>
      </c>
      <c r="N34" s="81" t="s">
        <v>134</v>
      </c>
      <c r="O34" s="135"/>
      <c r="P34" s="135"/>
      <c r="Q34" s="133"/>
    </row>
    <row r="35" spans="7:17" ht="18" customHeight="1" x14ac:dyDescent="0.25">
      <c r="G35" s="93"/>
      <c r="I35" s="69" t="s">
        <v>84</v>
      </c>
      <c r="J35" s="73">
        <v>144263</v>
      </c>
      <c r="K35" s="73" t="s">
        <v>136</v>
      </c>
      <c r="L35" s="59"/>
      <c r="M35" s="134">
        <v>144505</v>
      </c>
      <c r="N35" s="81" t="s">
        <v>134</v>
      </c>
      <c r="O35" s="135"/>
      <c r="P35" s="135"/>
      <c r="Q35" s="133"/>
    </row>
    <row r="36" spans="7:17" ht="18" customHeight="1" x14ac:dyDescent="0.2">
      <c r="I36" s="69" t="s">
        <v>63</v>
      </c>
      <c r="J36" s="73">
        <v>0</v>
      </c>
      <c r="K36" s="73"/>
      <c r="L36" s="59"/>
      <c r="M36" s="110">
        <v>0</v>
      </c>
    </row>
    <row r="37" spans="7:17" ht="18" customHeight="1" thickBot="1" x14ac:dyDescent="0.25">
      <c r="I37" s="77" t="s">
        <v>64</v>
      </c>
      <c r="J37" s="78">
        <f>SUM(J34:J36)</f>
        <v>215441</v>
      </c>
      <c r="K37" s="78"/>
      <c r="L37" s="59"/>
      <c r="M37" s="112">
        <f>SUM(M33:M36)</f>
        <v>220118</v>
      </c>
      <c r="P37" s="2"/>
    </row>
    <row r="38" spans="7:17" ht="18" customHeight="1" thickTop="1" x14ac:dyDescent="0.2">
      <c r="I38" s="69" t="s">
        <v>65</v>
      </c>
      <c r="J38" s="73">
        <v>0</v>
      </c>
      <c r="K38" s="73"/>
      <c r="L38" s="59"/>
      <c r="M38" s="110">
        <v>0</v>
      </c>
    </row>
    <row r="39" spans="7:17" ht="18" customHeight="1" x14ac:dyDescent="0.2">
      <c r="I39" s="69" t="s">
        <v>66</v>
      </c>
      <c r="J39" s="73">
        <v>0</v>
      </c>
      <c r="K39" s="73"/>
      <c r="L39" s="59"/>
      <c r="M39" s="110">
        <v>0</v>
      </c>
    </row>
    <row r="40" spans="7:17" ht="18" customHeight="1" x14ac:dyDescent="0.2">
      <c r="I40" s="69" t="s">
        <v>67</v>
      </c>
      <c r="J40" s="73">
        <v>215441</v>
      </c>
      <c r="K40" s="73"/>
      <c r="L40" s="59"/>
      <c r="M40" s="110">
        <f>M37</f>
        <v>220118</v>
      </c>
    </row>
    <row r="41" spans="7:17" ht="18" customHeight="1" thickBot="1" x14ac:dyDescent="0.25">
      <c r="I41" s="77" t="s">
        <v>68</v>
      </c>
      <c r="J41" s="78">
        <f>SUM(J38:J40)</f>
        <v>215441</v>
      </c>
      <c r="K41" s="78"/>
      <c r="L41" s="59"/>
      <c r="M41" s="112">
        <f>SUM(M38:M40)</f>
        <v>220118</v>
      </c>
    </row>
    <row r="42" spans="7:17" ht="18" customHeight="1" thickTop="1" x14ac:dyDescent="0.2">
      <c r="L42" s="59"/>
      <c r="M42" s="111"/>
    </row>
    <row r="43" spans="7:17" ht="18" customHeight="1" x14ac:dyDescent="0.25">
      <c r="I43" s="81" t="s">
        <v>81</v>
      </c>
      <c r="J43" s="98" t="s">
        <v>80</v>
      </c>
      <c r="K43" s="98"/>
      <c r="L43" s="59"/>
      <c r="M43" s="115" t="s">
        <v>82</v>
      </c>
    </row>
    <row r="44" spans="7:17" ht="18" customHeight="1" x14ac:dyDescent="0.2">
      <c r="L44" s="5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Spillekvelder</vt:lpstr>
      <vt:lpstr>Andre inntekter</vt:lpstr>
      <vt:lpstr>Andre kostnader</vt:lpstr>
      <vt:lpstr>Regnskap</vt:lpstr>
    </vt:vector>
  </TitlesOfParts>
  <Company>NRK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Jan-Eirik Lien</dc:creator>
  <cp:lastModifiedBy>tiiversen@gmail.com</cp:lastModifiedBy>
  <dcterms:created xsi:type="dcterms:W3CDTF">2020-01-23T07:25:02Z</dcterms:created>
  <dcterms:modified xsi:type="dcterms:W3CDTF">2021-04-18T11:26:18Z</dcterms:modified>
</cp:coreProperties>
</file>